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480" windowHeight="11640" activeTab="1"/>
  </bookViews>
  <sheets>
    <sheet name="Fréttatilkynning" sheetId="1" r:id="rId1"/>
    <sheet name="Fréttatilkynning enska" sheetId="3" r:id="rId2"/>
  </sheets>
  <externalReferences>
    <externalReference r:id="rId3"/>
    <externalReference r:id="rId4"/>
    <externalReference r:id="rId5"/>
  </externalReferences>
  <definedNames>
    <definedName name="_DAT1">#REF!</definedName>
    <definedName name="_DAT10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AS2DocOpenMode" hidden="1">"AS2DocumentEdit"</definedName>
    <definedName name="AS2HasNoAutoHeaderFooter">"OFF"</definedName>
    <definedName name="breytir">[1]Dagsetning!$J$1</definedName>
    <definedName name="laun">[2]Yfirlit!#REF!</definedName>
    <definedName name="samanburðartölur">[3]Samanburðartölur!$A$2:$T$23</definedName>
    <definedName name="TEST1">#REF!</definedName>
    <definedName name="TEST2">#REF!</definedName>
    <definedName name="TEST3">#REF!</definedName>
    <definedName name="TEST4">#REF!</definedName>
    <definedName name="TESTHKEY">#REF!</definedName>
    <definedName name="TESTKEYS">#REF!</definedName>
    <definedName name="TESTVKEY">#REF!</definedName>
    <definedName name="TextRefCopyRangeCount" hidden="1">1</definedName>
    <definedName name="uppsafnað">[3]Samanburðartölur!$A$35:$T$60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14210"/>
</workbook>
</file>

<file path=xl/calcChain.xml><?xml version="1.0" encoding="utf-8"?>
<calcChain xmlns="http://schemas.openxmlformats.org/spreadsheetml/2006/main">
  <c r="E15" i="3"/>
  <c r="G15"/>
  <c r="I15"/>
  <c r="K15"/>
  <c r="C15"/>
  <c r="C44"/>
  <c r="C43"/>
  <c r="C42"/>
  <c r="C41"/>
  <c r="C40"/>
  <c r="C39"/>
  <c r="C33"/>
  <c r="C32"/>
  <c r="C31"/>
  <c r="C28"/>
  <c r="C27"/>
  <c r="C21"/>
  <c r="C20"/>
  <c r="C19"/>
  <c r="C18"/>
  <c r="C17"/>
  <c r="C16"/>
  <c r="C14"/>
  <c r="C13"/>
  <c r="C12"/>
  <c r="C11"/>
  <c r="C43" i="1"/>
  <c r="C42"/>
  <c r="C12"/>
  <c r="C11"/>
  <c r="C33"/>
  <c r="C28"/>
  <c r="E12"/>
  <c r="E11"/>
  <c r="E27" i="3"/>
  <c r="E31"/>
  <c r="E21"/>
  <c r="G21"/>
  <c r="I21"/>
  <c r="K21"/>
  <c r="F19" i="1"/>
  <c r="E28"/>
  <c r="E43"/>
  <c r="E44" i="3"/>
  <c r="E42" i="1"/>
  <c r="E43" i="3"/>
  <c r="E42"/>
  <c r="E32"/>
  <c r="E33"/>
  <c r="E28"/>
  <c r="E20"/>
  <c r="E18"/>
  <c r="E17"/>
  <c r="E14"/>
  <c r="E12"/>
  <c r="E11"/>
  <c r="I11" i="1"/>
  <c r="I42"/>
  <c r="I43" i="3"/>
  <c r="K11" i="1"/>
  <c r="K42"/>
  <c r="K43" i="3"/>
  <c r="G11" i="1"/>
  <c r="G42"/>
  <c r="G43" i="3"/>
  <c r="I42"/>
  <c r="K42"/>
  <c r="G42"/>
  <c r="I12" i="1"/>
  <c r="I13"/>
  <c r="I16"/>
  <c r="K12"/>
  <c r="G12"/>
  <c r="G13"/>
  <c r="G16"/>
  <c r="I31" i="3"/>
  <c r="I32"/>
  <c r="I33"/>
  <c r="K31"/>
  <c r="K32"/>
  <c r="K33"/>
  <c r="G31"/>
  <c r="G32"/>
  <c r="G33"/>
  <c r="I27"/>
  <c r="I28"/>
  <c r="K27"/>
  <c r="K28"/>
  <c r="G27"/>
  <c r="G28"/>
  <c r="I20"/>
  <c r="K20"/>
  <c r="G20"/>
  <c r="I18"/>
  <c r="K18"/>
  <c r="I17"/>
  <c r="K17"/>
  <c r="I14"/>
  <c r="K14"/>
  <c r="K12"/>
  <c r="I11"/>
  <c r="K11"/>
  <c r="G18"/>
  <c r="G17"/>
  <c r="G14"/>
  <c r="G12"/>
  <c r="K33" i="1"/>
  <c r="I33"/>
  <c r="G33"/>
  <c r="E33"/>
  <c r="K28"/>
  <c r="K43"/>
  <c r="K44" i="3"/>
  <c r="I28" i="1"/>
  <c r="I43"/>
  <c r="I44" i="3"/>
  <c r="G28" i="1"/>
  <c r="G43"/>
  <c r="G44" i="3"/>
  <c r="C22"/>
  <c r="C29"/>
  <c r="C34"/>
  <c r="I12"/>
  <c r="K29"/>
  <c r="C13" i="1"/>
  <c r="C16"/>
  <c r="C38"/>
  <c r="C39"/>
  <c r="E29" i="3"/>
  <c r="G38" i="1"/>
  <c r="G39" i="3"/>
  <c r="G11"/>
  <c r="G13"/>
  <c r="K13" i="1"/>
  <c r="K16"/>
  <c r="E34" i="3"/>
  <c r="G39" i="1"/>
  <c r="G40" i="3"/>
  <c r="E13" i="1"/>
  <c r="I13" i="3"/>
  <c r="I39" i="1"/>
  <c r="I40" i="3"/>
  <c r="I38" i="1"/>
  <c r="I39" i="3"/>
  <c r="G34"/>
  <c r="G29"/>
  <c r="I29"/>
  <c r="K34"/>
  <c r="I34"/>
  <c r="G19" i="1"/>
  <c r="G16" i="3"/>
  <c r="G40" i="1"/>
  <c r="G41" i="3"/>
  <c r="K38" i="1"/>
  <c r="K39" i="3"/>
  <c r="K39" i="1"/>
  <c r="K40" i="3"/>
  <c r="K13"/>
  <c r="I19" i="1"/>
  <c r="I16" i="3"/>
  <c r="I40" i="1"/>
  <c r="I41" i="3"/>
  <c r="E38" i="1"/>
  <c r="E39" i="3"/>
  <c r="E16" i="1"/>
  <c r="E19"/>
  <c r="E39"/>
  <c r="E40" i="3"/>
  <c r="E13"/>
  <c r="C40" i="1"/>
  <c r="C19"/>
  <c r="C22"/>
  <c r="E16" i="3"/>
  <c r="K40" i="1"/>
  <c r="K41" i="3"/>
  <c r="K19" i="1"/>
  <c r="K16" i="3"/>
  <c r="G19"/>
  <c r="G22"/>
  <c r="G22" i="1"/>
  <c r="I22"/>
  <c r="I19" i="3"/>
  <c r="I22"/>
  <c r="E22" i="1"/>
  <c r="E19" i="3"/>
  <c r="E22"/>
  <c r="E40" i="1"/>
  <c r="E41" i="3"/>
  <c r="K19"/>
  <c r="K22"/>
  <c r="K22" i="1"/>
</calcChain>
</file>

<file path=xl/sharedStrings.xml><?xml version="1.0" encoding="utf-8"?>
<sst xmlns="http://schemas.openxmlformats.org/spreadsheetml/2006/main" count="62" uniqueCount="60">
  <si>
    <t>Áhrif hlutdeildarfélaga</t>
  </si>
  <si>
    <t>Eignir samtals</t>
  </si>
  <si>
    <t>EBITDA hlutfall</t>
  </si>
  <si>
    <t>EBIT hlutfall</t>
  </si>
  <si>
    <t>Handbært fé í hlutfalli við heildartekjur</t>
  </si>
  <si>
    <t>Eiginfjárhlutfall</t>
  </si>
  <si>
    <t>Operating profit</t>
  </si>
  <si>
    <t>Current assets</t>
  </si>
  <si>
    <t>Non-current assets</t>
  </si>
  <si>
    <t>Equity</t>
  </si>
  <si>
    <t>Non-current liabilities</t>
  </si>
  <si>
    <t>Current liabilities</t>
  </si>
  <si>
    <t>Total equity and liabilities</t>
  </si>
  <si>
    <t>Equity ratio</t>
  </si>
  <si>
    <t>Cash generated by operation</t>
  </si>
  <si>
    <t>Cash generated by operation/total revenues</t>
  </si>
  <si>
    <t xml:space="preserve">EBITDA </t>
  </si>
  <si>
    <t xml:space="preserve">EBIT </t>
  </si>
  <si>
    <t>Rekstur:</t>
  </si>
  <si>
    <t>Rekstrartekjur</t>
  </si>
  <si>
    <t>Rekstrargjöld</t>
  </si>
  <si>
    <t>Rekstrarhagnaður fyrir afskriftir</t>
  </si>
  <si>
    <t>Rekstrarhagnaður</t>
  </si>
  <si>
    <t xml:space="preserve">Fjármunatekjur (fjármagnsgjöld) </t>
  </si>
  <si>
    <t>Rekstrarhagnaður fyrir skatta</t>
  </si>
  <si>
    <t>Skattar</t>
  </si>
  <si>
    <t>Hagnaður ársins</t>
  </si>
  <si>
    <t>Efnahagur:</t>
  </si>
  <si>
    <t xml:space="preserve">Fastafjármunir </t>
  </si>
  <si>
    <t xml:space="preserve">Veltufjármunir </t>
  </si>
  <si>
    <t xml:space="preserve">Eigið fé </t>
  </si>
  <si>
    <t xml:space="preserve">Langtímaskuldir </t>
  </si>
  <si>
    <t xml:space="preserve">Skammtímaskuldir </t>
  </si>
  <si>
    <t>Eigið fé og skuldir samtals</t>
  </si>
  <si>
    <t>Earnings before depreciation</t>
  </si>
  <si>
    <t>Depreciation and amortization</t>
  </si>
  <si>
    <t>Total expenses</t>
  </si>
  <si>
    <t>Total revenues</t>
  </si>
  <si>
    <t>Financial income (expenses)</t>
  </si>
  <si>
    <t>Effects of associated companies</t>
  </si>
  <si>
    <t>Operating profit before taxes</t>
  </si>
  <si>
    <t>Taxes</t>
  </si>
  <si>
    <t>Net income (loss)</t>
  </si>
  <si>
    <t>Income statement:</t>
  </si>
  <si>
    <t>Balance sheet:</t>
  </si>
  <si>
    <t>Total assets</t>
  </si>
  <si>
    <t>Afskriftir rekstrarfjármuna og óefnisl. eigna</t>
  </si>
  <si>
    <t>(m.kr.)</t>
  </si>
  <si>
    <t>Financial ratios:</t>
  </si>
  <si>
    <t>Kennitölur:</t>
  </si>
  <si>
    <t>EBITDA ratio</t>
  </si>
  <si>
    <t>Handbært fé frá rekstri án vaxta og skatta</t>
  </si>
  <si>
    <t>Aflögð starfsemi</t>
  </si>
  <si>
    <t>Discontinued operation</t>
  </si>
  <si>
    <t>Consolidated Financial Statements</t>
  </si>
  <si>
    <t>Samstæðu ársreikningur 2008</t>
  </si>
  <si>
    <t>Virðisrýrnun óefnislegra eigna</t>
  </si>
  <si>
    <t xml:space="preserve"> Samanburðartölur fyrir árin 2004 - 2006 eru við samstæðureikning Símans    </t>
  </si>
  <si>
    <t>Impairment loss</t>
  </si>
  <si>
    <t>Comparative figures for the year 2004 - 2006 are from Síminn hf., Consolidated Financial Statements</t>
  </si>
</sst>
</file>

<file path=xl/styles.xml><?xml version="1.0" encoding="utf-8"?>
<styleSheet xmlns="http://schemas.openxmlformats.org/spreadsheetml/2006/main">
  <numFmts count="46">
    <numFmt numFmtId="164" formatCode="#,##0;\(#,##0\);0;@"/>
    <numFmt numFmtId="165" formatCode="#,##0,;\(#,##0,\);0;@"/>
    <numFmt numFmtId="166" formatCode="#,##0\ ;[Red]\(#,##0\)"/>
    <numFmt numFmtId="167" formatCode="@\ *."/>
    <numFmt numFmtId="168" formatCode="@*."/>
    <numFmt numFmtId="169" formatCode="0.0%"/>
    <numFmt numFmtId="170" formatCode="#,##0.00%\ ;[Red]\(#,##0.00%\)"/>
    <numFmt numFmtId="171" formatCode="#,##0\ ;[Red]\(* #,##0\)"/>
    <numFmt numFmtId="172" formatCode="m\/d"/>
    <numFmt numFmtId="173" formatCode="m\/d\/yy\ h:mm"/>
    <numFmt numFmtId="174" formatCode="\(#,##0\);#,##0_)"/>
    <numFmt numFmtId="175" formatCode="#,##0,_);\(#,##0,\)"/>
    <numFmt numFmtId="176" formatCode="\(#,##0,\);#,##0,_)"/>
    <numFmt numFmtId="177" formatCode="\(#,##0.00\);#,##0.00_)"/>
    <numFmt numFmtId="178" formatCode="#,##0\ ;\(* #,##0\)"/>
    <numFmt numFmtId="179" formatCode="#,##0,\ ;\(* #,##0,\)"/>
    <numFmt numFmtId="180" formatCode="\ \ \ @\ *."/>
    <numFmt numFmtId="181" formatCode="0\ \ "/>
    <numFmt numFmtId="182" formatCode="@* \."/>
    <numFmt numFmtId="183" formatCode="dd\.mmmm\.yyyy"/>
    <numFmt numFmtId="184" formatCode="dd\.mm\.yy"/>
    <numFmt numFmtId="185" formatCode="mmm\.yy"/>
    <numFmt numFmtId="186" formatCode="#,##0_);[Red]\(* #,##0\)"/>
    <numFmt numFmtId="187" formatCode="_-* #,##0.00\ [$€-1]_-;\-* #,##0.00\ [$€-1]_-;_-* &quot;-&quot;??\ [$€-1]_-"/>
    <numFmt numFmtId="188" formatCode="#,##0\ _);[Red]\(* #,##0\ \)"/>
    <numFmt numFmtId="189" formatCode="#,###\ ;\(* #,###\)"/>
    <numFmt numFmtId="190" formatCode="\ \ \ \ @\ *."/>
    <numFmt numFmtId="191" formatCode="\ \ \ @"/>
    <numFmt numFmtId="192" formatCode="\ \ \ \ \ \ \ \ @\ *."/>
    <numFmt numFmtId="193" formatCode="\ \ \ \ \ \ @"/>
    <numFmt numFmtId="194" formatCode="\ \ \ \ \ \ \ \ \ @\ *."/>
    <numFmt numFmtId="195" formatCode="\ \ \ \ \ \ @\ *."/>
    <numFmt numFmtId="196" formatCode="\ \ \ \ \ \ \ \ \ @"/>
    <numFmt numFmtId="197" formatCode="#,##0\ &quot;kr.&quot;_);[Red]\(* #,##0\ &quot;kr.&quot;\)"/>
    <numFmt numFmtId="198" formatCode="#,##0\ \ ;[Red]\(* #,##0\ \)"/>
    <numFmt numFmtId="199" formatCode="@\ * "/>
    <numFmt numFmtId="200" formatCode="#,##0\ \ ;\(* #,##0\ \)"/>
    <numFmt numFmtId="201" formatCode="\ \ \ \ @"/>
    <numFmt numFmtId="202" formatCode="\ \ @\ *."/>
    <numFmt numFmtId="203" formatCode="#,##0.\-"/>
    <numFmt numFmtId="204" formatCode="dd\.mmm"/>
    <numFmt numFmtId="205" formatCode="dd\.mm\.yyyy\ h:mm"/>
    <numFmt numFmtId="206" formatCode="h\.mm\.ss"/>
    <numFmt numFmtId="207" formatCode="#,##0.000000\ ;[Red]\(* \ #,##0.000000\)"/>
    <numFmt numFmtId="208" formatCode="yy\-m\-d\ h\.mm"/>
    <numFmt numFmtId="209" formatCode="#,##0;\(#,##0\)"/>
  </numFmts>
  <fonts count="39">
    <font>
      <sz val="10"/>
      <name val="Tms Rmn"/>
    </font>
    <font>
      <sz val="10"/>
      <name val="Arial"/>
      <family val="2"/>
    </font>
    <font>
      <sz val="10"/>
      <name val="Bookman"/>
    </font>
    <font>
      <sz val="10"/>
      <name val="Times New Roman"/>
      <family val="1"/>
    </font>
    <font>
      <sz val="11"/>
      <name val="Arial"/>
      <family val="2"/>
    </font>
    <font>
      <sz val="11"/>
      <color indexed="12"/>
      <name val="Times New Roman"/>
      <family val="1"/>
    </font>
    <font>
      <sz val="10"/>
      <name val="Tms Rmn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name val="Helv"/>
    </font>
    <font>
      <sz val="10"/>
      <name val="Geneva"/>
    </font>
    <font>
      <sz val="10"/>
      <name val="MS Sans Serif"/>
      <family val="2"/>
    </font>
    <font>
      <b/>
      <sz val="16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b/>
      <sz val="12"/>
      <name val="Tms Rmn"/>
    </font>
    <font>
      <b/>
      <sz val="9"/>
      <name val="Times New Roman"/>
      <family val="1"/>
    </font>
    <font>
      <b/>
      <sz val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sz val="11"/>
      <name val="Tms Rmn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i/>
      <sz val="8"/>
      <name val="CorpoS"/>
    </font>
    <font>
      <sz val="11"/>
      <name val="Times New Roman"/>
      <family val="1"/>
    </font>
    <font>
      <sz val="10"/>
      <name val="Times rmn"/>
    </font>
    <font>
      <b/>
      <sz val="10"/>
      <name val="Arial"/>
      <family val="2"/>
    </font>
    <font>
      <b/>
      <u/>
      <sz val="8"/>
      <name val="Helv"/>
    </font>
    <font>
      <b/>
      <sz val="18"/>
      <name val="Times New Roman"/>
      <family val="1"/>
    </font>
    <font>
      <sz val="8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8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/>
    <xf numFmtId="37" fontId="2" fillId="0" borderId="0" applyNumberFormat="0" applyFont="0" applyFill="0" applyBorder="0" applyProtection="0">
      <alignment vertical="center"/>
    </xf>
    <xf numFmtId="37" fontId="2" fillId="0" borderId="0" applyNumberFormat="0" applyFont="0" applyFill="0" applyBorder="0" applyProtection="0">
      <alignment vertical="top"/>
    </xf>
    <xf numFmtId="181" fontId="3" fillId="0" borderId="0" applyFont="0" applyFill="0" applyBorder="0" applyAlignment="0" applyProtection="0"/>
    <xf numFmtId="37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5" fontId="5" fillId="0" borderId="0" applyFill="0" applyBorder="0" applyAlignment="0" applyProtection="0"/>
    <xf numFmtId="164" fontId="5" fillId="0" borderId="0" applyFill="0" applyBorder="0" applyAlignment="0" applyProtection="0"/>
    <xf numFmtId="0" fontId="6" fillId="0" borderId="0"/>
    <xf numFmtId="0" fontId="7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06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8" fillId="0" borderId="1">
      <alignment horizontal="center"/>
    </xf>
    <xf numFmtId="182" fontId="10" fillId="0" borderId="0"/>
    <xf numFmtId="182" fontId="10" fillId="0" borderId="0"/>
    <xf numFmtId="182" fontId="10" fillId="0" borderId="0"/>
    <xf numFmtId="182" fontId="10" fillId="0" borderId="0"/>
    <xf numFmtId="182" fontId="10" fillId="0" borderId="0"/>
    <xf numFmtId="182" fontId="10" fillId="0" borderId="0"/>
    <xf numFmtId="182" fontId="10" fillId="0" borderId="0"/>
    <xf numFmtId="182" fontId="10" fillId="0" borderId="0"/>
    <xf numFmtId="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3" fontId="6" fillId="0" borderId="0" applyFill="0" applyBorder="0" applyProtection="0"/>
    <xf numFmtId="173" fontId="6" fillId="0" borderId="2" applyFill="0" applyProtection="0"/>
    <xf numFmtId="173" fontId="6" fillId="0" borderId="3" applyFill="0" applyProtection="0"/>
    <xf numFmtId="173" fontId="6" fillId="0" borderId="0" applyFill="0" applyBorder="0" applyProtection="0"/>
    <xf numFmtId="0" fontId="1" fillId="0" borderId="0" applyFont="0" applyFill="0" applyBorder="0" applyAlignment="0" applyProtection="0"/>
    <xf numFmtId="183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72" fontId="6" fillId="0" borderId="0" applyFill="0" applyBorder="0" applyProtection="0"/>
    <xf numFmtId="172" fontId="6" fillId="0" borderId="2" applyFill="0" applyProtection="0"/>
    <xf numFmtId="172" fontId="6" fillId="0" borderId="3" applyFill="0" applyProtection="0"/>
    <xf numFmtId="172" fontId="6" fillId="0" borderId="0" applyFill="0" applyBorder="0" applyProtection="0"/>
    <xf numFmtId="3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0" fontId="14" fillId="0" borderId="0">
      <alignment horizontal="right" vertical="center"/>
    </xf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87" fontId="1" fillId="0" borderId="0" applyFont="0" applyFill="0" applyBorder="0" applyAlignment="0" applyProtection="0"/>
    <xf numFmtId="188" fontId="15" fillId="0" borderId="0">
      <alignment horizontal="centerContinuous"/>
    </xf>
    <xf numFmtId="188" fontId="15" fillId="0" borderId="4">
      <alignment horizontal="centerContinuous"/>
    </xf>
    <xf numFmtId="189" fontId="15" fillId="0" borderId="0">
      <alignment horizontal="centerContinuous"/>
    </xf>
    <xf numFmtId="0" fontId="9" fillId="0" borderId="0" applyFont="0" applyFill="0" applyBorder="0" applyAlignment="0" applyProtection="0"/>
    <xf numFmtId="0" fontId="16" fillId="0" borderId="0"/>
    <xf numFmtId="0" fontId="17" fillId="0" borderId="5" applyNumberFormat="0" applyAlignment="0" applyProtection="0">
      <alignment horizontal="left" vertical="center"/>
    </xf>
    <xf numFmtId="0" fontId="17" fillId="0" borderId="6">
      <alignment horizontal="left" vertical="center"/>
    </xf>
    <xf numFmtId="0" fontId="18" fillId="0" borderId="0"/>
    <xf numFmtId="188" fontId="19" fillId="0" borderId="0"/>
    <xf numFmtId="188" fontId="20" fillId="0" borderId="0"/>
    <xf numFmtId="190" fontId="21" fillId="0" borderId="0"/>
    <xf numFmtId="191" fontId="21" fillId="0" borderId="0"/>
    <xf numFmtId="180" fontId="21" fillId="0" borderId="0">
      <alignment horizontal="centerContinuous"/>
    </xf>
    <xf numFmtId="191" fontId="21" fillId="0" borderId="0"/>
    <xf numFmtId="192" fontId="21" fillId="0" borderId="0"/>
    <xf numFmtId="193" fontId="13" fillId="0" borderId="0"/>
    <xf numFmtId="194" fontId="21" fillId="0" borderId="0">
      <alignment horizontal="centerContinuous"/>
    </xf>
    <xf numFmtId="0" fontId="13" fillId="0" borderId="0"/>
    <xf numFmtId="167" fontId="3" fillId="0" borderId="0" applyFont="0" applyFill="0" applyBorder="0" applyProtection="0">
      <alignment horizontal="centerContinuous"/>
    </xf>
    <xf numFmtId="191" fontId="3" fillId="0" borderId="0" applyFont="0" applyFill="0" applyBorder="0" applyAlignment="0" applyProtection="0"/>
    <xf numFmtId="180" fontId="3" fillId="0" borderId="0" applyFont="0" applyFill="0" applyBorder="0" applyProtection="0">
      <alignment horizontal="centerContinuous"/>
    </xf>
    <xf numFmtId="193" fontId="3" fillId="0" borderId="0" applyFont="0" applyFill="0" applyBorder="0" applyAlignment="0" applyProtection="0"/>
    <xf numFmtId="195" fontId="3" fillId="0" borderId="0" applyFont="0" applyFill="0" applyBorder="0" applyProtection="0">
      <alignment horizontal="centerContinuous"/>
    </xf>
    <xf numFmtId="0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4" fontId="3" fillId="0" borderId="0" applyFont="0" applyFill="0" applyBorder="0" applyProtection="0">
      <alignment horizontal="centerContinuous"/>
    </xf>
    <xf numFmtId="0" fontId="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98" fontId="22" fillId="0" borderId="0"/>
    <xf numFmtId="199" fontId="10" fillId="0" borderId="0"/>
    <xf numFmtId="167" fontId="21" fillId="0" borderId="0">
      <alignment horizontal="centerContinuous"/>
    </xf>
    <xf numFmtId="166" fontId="6" fillId="0" borderId="0"/>
    <xf numFmtId="0" fontId="11" fillId="0" borderId="0"/>
    <xf numFmtId="0" fontId="1" fillId="0" borderId="0"/>
    <xf numFmtId="49" fontId="23" fillId="0" borderId="0" applyFill="0" applyBorder="0" applyProtection="0">
      <alignment horizontal="center"/>
    </xf>
    <xf numFmtId="9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8" fontId="24" fillId="0" borderId="0" applyFont="0" applyFill="0" applyBorder="0" applyAlignment="0" applyProtection="0"/>
    <xf numFmtId="167" fontId="21" fillId="0" borderId="0"/>
    <xf numFmtId="200" fontId="25" fillId="0" borderId="7" applyNumberFormat="0" applyFont="0" applyFill="0" applyAlignment="0" applyProtection="0"/>
    <xf numFmtId="198" fontId="3" fillId="0" borderId="8" applyNumberFormat="0" applyFont="0" applyFill="0" applyAlignment="0" applyProtection="0"/>
    <xf numFmtId="200" fontId="25" fillId="0" borderId="9" applyNumberFormat="0" applyFont="0" applyFill="0" applyAlignment="0" applyProtection="0"/>
    <xf numFmtId="200" fontId="25" fillId="0" borderId="10" applyNumberFormat="0" applyFont="0" applyFill="0" applyAlignment="0" applyProtection="0"/>
    <xf numFmtId="0" fontId="11" fillId="0" borderId="0"/>
    <xf numFmtId="0" fontId="26" fillId="0" borderId="0" applyNumberFormat="0" applyBorder="0">
      <alignment horizontal="center" vertical="top" wrapText="1" shrinkToFit="1"/>
    </xf>
    <xf numFmtId="200" fontId="21" fillId="0" borderId="11"/>
    <xf numFmtId="200" fontId="21" fillId="0" borderId="4"/>
    <xf numFmtId="200" fontId="21" fillId="0" borderId="6"/>
    <xf numFmtId="200" fontId="21" fillId="0" borderId="0"/>
    <xf numFmtId="201" fontId="21" fillId="0" borderId="0"/>
    <xf numFmtId="188" fontId="27" fillId="0" borderId="0"/>
    <xf numFmtId="168" fontId="9" fillId="0" borderId="0" applyFont="0" applyFill="0" applyBorder="0" applyAlignment="0" applyProtection="0"/>
    <xf numFmtId="49" fontId="7" fillId="0" borderId="0" applyFill="0" applyBorder="0" applyAlignment="0"/>
    <xf numFmtId="0" fontId="7" fillId="0" borderId="0" applyFill="0" applyBorder="0" applyAlignment="0"/>
    <xf numFmtId="208" fontId="1" fillId="0" borderId="0" applyFill="0" applyBorder="0" applyAlignment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/>
    <xf numFmtId="202" fontId="9" fillId="0" borderId="0"/>
    <xf numFmtId="190" fontId="9" fillId="0" borderId="0"/>
    <xf numFmtId="203" fontId="24" fillId="0" borderId="0"/>
    <xf numFmtId="171" fontId="28" fillId="0" borderId="12"/>
    <xf numFmtId="37" fontId="23" fillId="0" borderId="3" applyFill="0" applyAlignment="0" applyProtection="0"/>
    <xf numFmtId="174" fontId="23" fillId="0" borderId="3" applyFill="0" applyAlignment="0" applyProtection="0"/>
    <xf numFmtId="175" fontId="23" fillId="0" borderId="3" applyFill="0" applyAlignment="0" applyProtection="0"/>
    <xf numFmtId="176" fontId="23" fillId="0" borderId="3" applyFill="0" applyAlignment="0" applyProtection="0"/>
    <xf numFmtId="175" fontId="29" fillId="0" borderId="3" applyFill="0" applyAlignment="0" applyProtection="0"/>
    <xf numFmtId="38" fontId="6" fillId="0" borderId="0"/>
    <xf numFmtId="3" fontId="30" fillId="0" borderId="0">
      <alignment horizontal="left"/>
    </xf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31" fillId="0" borderId="4" applyNumberFormat="0" applyFill="0" applyProtection="0">
      <alignment horizontal="centerContinuous"/>
    </xf>
    <xf numFmtId="198" fontId="18" fillId="0" borderId="0" applyNumberFormat="0" applyFill="0" applyBorder="0" applyProtection="0">
      <alignment horizontal="centerContinuous"/>
    </xf>
  </cellStyleXfs>
  <cellXfs count="43">
    <xf numFmtId="0" fontId="0" fillId="0" borderId="0" xfId="0"/>
    <xf numFmtId="3" fontId="33" fillId="0" borderId="0" xfId="91" applyNumberFormat="1" applyFont="1" applyFill="1"/>
    <xf numFmtId="3" fontId="34" fillId="0" borderId="0" xfId="91" applyNumberFormat="1" applyFont="1" applyFill="1"/>
    <xf numFmtId="179" fontId="34" fillId="0" borderId="4" xfId="89" applyNumberFormat="1" applyFont="1" applyFill="1" applyBorder="1" applyProtection="1">
      <protection locked="0"/>
    </xf>
    <xf numFmtId="179" fontId="34" fillId="0" borderId="0" xfId="89" applyNumberFormat="1" applyFont="1" applyFill="1" applyBorder="1" applyProtection="1">
      <protection locked="0"/>
    </xf>
    <xf numFmtId="179" fontId="34" fillId="0" borderId="3" xfId="89" applyNumberFormat="1" applyFont="1" applyFill="1" applyBorder="1" applyProtection="1">
      <protection locked="0"/>
    </xf>
    <xf numFmtId="3" fontId="35" fillId="0" borderId="0" xfId="91" applyNumberFormat="1" applyFont="1" applyFill="1"/>
    <xf numFmtId="0" fontId="34" fillId="0" borderId="0" xfId="90" applyNumberFormat="1" applyFont="1" applyAlignment="1">
      <alignment horizontal="right"/>
    </xf>
    <xf numFmtId="0" fontId="37" fillId="0" borderId="0" xfId="90" applyFont="1"/>
    <xf numFmtId="209" fontId="37" fillId="0" borderId="0" xfId="90" applyNumberFormat="1" applyFont="1"/>
    <xf numFmtId="0" fontId="35" fillId="0" borderId="0" xfId="90" applyFont="1"/>
    <xf numFmtId="209" fontId="34" fillId="0" borderId="0" xfId="90" applyNumberFormat="1" applyFont="1"/>
    <xf numFmtId="167" fontId="34" fillId="0" borderId="0" xfId="90" applyNumberFormat="1" applyFont="1"/>
    <xf numFmtId="178" fontId="34" fillId="0" borderId="0" xfId="90" applyNumberFormat="1" applyFont="1" applyFill="1" applyBorder="1" applyAlignment="1">
      <alignment horizontal="right"/>
    </xf>
    <xf numFmtId="209" fontId="34" fillId="0" borderId="0" xfId="90" applyNumberFormat="1" applyFont="1" applyBorder="1"/>
    <xf numFmtId="209" fontId="34" fillId="0" borderId="0" xfId="90" applyNumberFormat="1" applyFont="1" applyBorder="1" applyAlignment="1">
      <alignment horizontal="right"/>
    </xf>
    <xf numFmtId="168" fontId="34" fillId="0" borderId="0" xfId="90" applyNumberFormat="1" applyFont="1"/>
    <xf numFmtId="14" fontId="35" fillId="0" borderId="0" xfId="90" applyNumberFormat="1" applyFont="1" applyAlignment="1">
      <alignment horizontal="center"/>
    </xf>
    <xf numFmtId="0" fontId="36" fillId="0" borderId="0" xfId="90" applyFont="1"/>
    <xf numFmtId="209" fontId="36" fillId="0" borderId="0" xfId="90" applyNumberFormat="1" applyFont="1" applyAlignment="1">
      <alignment horizontal="center"/>
    </xf>
    <xf numFmtId="0" fontId="35" fillId="0" borderId="0" xfId="90" applyNumberFormat="1" applyFont="1" applyAlignment="1">
      <alignment horizontal="center"/>
    </xf>
    <xf numFmtId="0" fontId="36" fillId="0" borderId="0" xfId="90" applyFont="1" applyAlignment="1">
      <alignment horizontal="center"/>
    </xf>
    <xf numFmtId="3" fontId="38" fillId="0" borderId="0" xfId="91" applyNumberFormat="1" applyFont="1" applyFill="1" applyAlignment="1">
      <alignment horizontal="left"/>
    </xf>
    <xf numFmtId="3" fontId="38" fillId="0" borderId="0" xfId="91" applyNumberFormat="1" applyFont="1" applyFill="1"/>
    <xf numFmtId="169" fontId="34" fillId="0" borderId="0" xfId="93" applyNumberFormat="1" applyFont="1" applyFill="1"/>
    <xf numFmtId="169" fontId="34" fillId="0" borderId="0" xfId="93" applyNumberFormat="1" applyFont="1" applyFill="1" applyBorder="1" applyAlignment="1">
      <alignment horizontal="right"/>
    </xf>
    <xf numFmtId="209" fontId="36" fillId="0" borderId="0" xfId="90" applyNumberFormat="1" applyFont="1" applyFill="1" applyAlignment="1">
      <alignment horizontal="center"/>
    </xf>
    <xf numFmtId="0" fontId="35" fillId="0" borderId="0" xfId="90" applyNumberFormat="1" applyFont="1" applyFill="1" applyAlignment="1">
      <alignment horizontal="center"/>
    </xf>
    <xf numFmtId="209" fontId="34" fillId="0" borderId="0" xfId="90" applyNumberFormat="1" applyFont="1" applyFill="1"/>
    <xf numFmtId="0" fontId="34" fillId="0" borderId="0" xfId="91" applyNumberFormat="1" applyFont="1" applyFill="1"/>
    <xf numFmtId="0" fontId="38" fillId="0" borderId="0" xfId="91" applyNumberFormat="1" applyFont="1" applyFill="1"/>
    <xf numFmtId="0" fontId="36" fillId="0" borderId="0" xfId="90" applyNumberFormat="1" applyFont="1" applyAlignment="1">
      <alignment horizontal="center"/>
    </xf>
    <xf numFmtId="0" fontId="34" fillId="0" borderId="0" xfId="89" applyNumberFormat="1" applyFont="1" applyFill="1" applyBorder="1" applyProtection="1">
      <protection locked="0"/>
    </xf>
    <xf numFmtId="0" fontId="37" fillId="0" borderId="0" xfId="90" applyNumberFormat="1" applyFont="1"/>
    <xf numFmtId="0" fontId="36" fillId="0" borderId="0" xfId="90" applyNumberFormat="1" applyFont="1"/>
    <xf numFmtId="0" fontId="34" fillId="0" borderId="0" xfId="93" applyNumberFormat="1" applyFont="1" applyFill="1"/>
    <xf numFmtId="0" fontId="34" fillId="0" borderId="0" xfId="90" applyNumberFormat="1" applyFont="1" applyFill="1" applyBorder="1" applyAlignment="1">
      <alignment horizontal="right"/>
    </xf>
    <xf numFmtId="0" fontId="34" fillId="0" borderId="0" xfId="90" applyNumberFormat="1" applyFont="1"/>
    <xf numFmtId="0" fontId="34" fillId="0" borderId="0" xfId="91" applyNumberFormat="1" applyFont="1" applyFill="1" applyBorder="1"/>
    <xf numFmtId="0" fontId="38" fillId="0" borderId="0" xfId="91" applyNumberFormat="1" applyFont="1" applyFill="1" applyBorder="1" applyAlignment="1">
      <alignment horizontal="left"/>
    </xf>
    <xf numFmtId="0" fontId="35" fillId="0" borderId="0" xfId="90" applyNumberFormat="1" applyFont="1" applyBorder="1" applyAlignment="1">
      <alignment horizontal="center"/>
    </xf>
    <xf numFmtId="0" fontId="34" fillId="0" borderId="0" xfId="93" applyNumberFormat="1" applyFont="1" applyFill="1" applyBorder="1"/>
    <xf numFmtId="3" fontId="35" fillId="0" borderId="0" xfId="91" applyNumberFormat="1" applyFont="1" applyFill="1" applyAlignment="1">
      <alignment horizontal="center"/>
    </xf>
  </cellXfs>
  <cellStyles count="139">
    <cellStyle name="Alignment Center" xfId="1"/>
    <cellStyle name="Alignment Top" xfId="2"/>
    <cellStyle name="Ártal" xfId="3"/>
    <cellStyle name="Beløb" xfId="4"/>
    <cellStyle name="Beløb (negative)" xfId="5"/>
    <cellStyle name="Beløb 1000" xfId="6"/>
    <cellStyle name="Beløb 1000 (negative)" xfId="7"/>
    <cellStyle name="Beløb 1000_Ársreikningur" xfId="8"/>
    <cellStyle name="Beløb_Ársreikningur" xfId="9"/>
    <cellStyle name="c" xfId="10"/>
    <cellStyle name="Calc Currency (0)" xfId="11"/>
    <cellStyle name="Calc Currency (2)" xfId="12"/>
    <cellStyle name="Calc Percent (0)" xfId="13"/>
    <cellStyle name="Calc Percent (1)" xfId="14"/>
    <cellStyle name="Calc Percent (2)" xfId="15"/>
    <cellStyle name="Calc Units (0)" xfId="16"/>
    <cellStyle name="Calc Units (1)" xfId="17"/>
    <cellStyle name="Calc Units (2)" xfId="18"/>
    <cellStyle name="Column_Title" xfId="19"/>
    <cellStyle name="Comma  - Style1" xfId="20"/>
    <cellStyle name="Comma  - Style2" xfId="21"/>
    <cellStyle name="Comma  - Style3" xfId="22"/>
    <cellStyle name="Comma  - Style4" xfId="23"/>
    <cellStyle name="Comma  - Style5" xfId="24"/>
    <cellStyle name="Comma  - Style6" xfId="25"/>
    <cellStyle name="Comma  - Style7" xfId="26"/>
    <cellStyle name="Comma  - Style8" xfId="27"/>
    <cellStyle name="Comma [00]" xfId="28"/>
    <cellStyle name="Company Name" xfId="29"/>
    <cellStyle name="Credit" xfId="30"/>
    <cellStyle name="Credit subtotal" xfId="31"/>
    <cellStyle name="Credit Total" xfId="32"/>
    <cellStyle name="Credit_Worksheet in 2210 Ársreikningur - Verslunarfyrirtæki með sundurliðunum án heitis" xfId="33"/>
    <cellStyle name="Currency [00]" xfId="34"/>
    <cellStyle name="Date long" xfId="35"/>
    <cellStyle name="Date medium" xfId="36"/>
    <cellStyle name="Date short" xfId="37"/>
    <cellStyle name="Debit" xfId="38"/>
    <cellStyle name="Debit subtotal" xfId="39"/>
    <cellStyle name="Debit Total" xfId="40"/>
    <cellStyle name="Debit_Worksheet in 2210 Ársreikningur - Verslunarfyrirtæki með sundurliðunum án heitis" xfId="41"/>
    <cellStyle name="Decimal" xfId="42"/>
    <cellStyle name="Decimal (negative)" xfId="43"/>
    <cellStyle name="Dezimal [0]_Tabelle4" xfId="44"/>
    <cellStyle name="Dezimal_Tabelle4" xfId="45"/>
    <cellStyle name="Document Name" xfId="46"/>
    <cellStyle name="Enter Currency (0)" xfId="47"/>
    <cellStyle name="Enter Currency (2)" xfId="48"/>
    <cellStyle name="Enter Units (0)" xfId="49"/>
    <cellStyle name="Enter Units (1)" xfId="50"/>
    <cellStyle name="Enter Units (2)" xfId="51"/>
    <cellStyle name="Euro" xfId="52"/>
    <cellStyle name="Fyrirsögn" xfId="53"/>
    <cellStyle name="Fyrirsögn m undirstriki" xfId="54"/>
    <cellStyle name="Fyrirsögn_3ja mán uppgjör ASJ" xfId="55"/>
    <cellStyle name="General" xfId="56"/>
    <cellStyle name="Haus_Fyrirsögn" xfId="57"/>
    <cellStyle name="Header1" xfId="58"/>
    <cellStyle name="Header2" xfId="59"/>
    <cellStyle name="Heading 1" xfId="60" builtinId="16" customBuiltin="1"/>
    <cellStyle name="Heading 2" xfId="61" builtinId="17" customBuiltin="1"/>
    <cellStyle name="Heading 3" xfId="62" builtinId="18" customBuiltin="1"/>
    <cellStyle name="Inndr-2" xfId="63"/>
    <cellStyle name="Inndr-3" xfId="64"/>
    <cellStyle name="Inndr-3." xfId="65"/>
    <cellStyle name="Inndr-3_Arsreikningur" xfId="66"/>
    <cellStyle name="Inndr-4" xfId="67"/>
    <cellStyle name="Inndr-6" xfId="68"/>
    <cellStyle name="Inndr-6." xfId="69"/>
    <cellStyle name="Inndr-6_ARSR00BG" xfId="70"/>
    <cellStyle name="Inndráttur 0 ..." xfId="71"/>
    <cellStyle name="Inndráttur 3" xfId="72"/>
    <cellStyle name="Inndráttur 3 ..." xfId="73"/>
    <cellStyle name="Inndráttur 6" xfId="74"/>
    <cellStyle name="Inndráttur 6 ..." xfId="75"/>
    <cellStyle name="Inndráttur 6_ARSR00BG" xfId="76"/>
    <cellStyle name="Inndráttur 9" xfId="77"/>
    <cellStyle name="Inndráttur 9 ..." xfId="78"/>
    <cellStyle name="Inndráttur 9_ARSR00BG" xfId="79"/>
    <cellStyle name="Krónur" xfId="80"/>
    <cellStyle name="Link Currency (0)" xfId="81"/>
    <cellStyle name="Link Currency (2)" xfId="82"/>
    <cellStyle name="Link Units (0)" xfId="83"/>
    <cellStyle name="Link Units (1)" xfId="84"/>
    <cellStyle name="Link Units (2)" xfId="85"/>
    <cellStyle name="Millifyrirsögn" xfId="86"/>
    <cellStyle name="Normal" xfId="0" builtinId="0"/>
    <cellStyle name="Normal - Style1" xfId="87"/>
    <cellStyle name="Normal." xfId="88"/>
    <cellStyle name="Normal_Ársreikningur_1" xfId="89"/>
    <cellStyle name="Normal_Book1" xfId="90"/>
    <cellStyle name="Normal_Fréttatilkynning Samstæða fyrri helmingur ársins 2006" xfId="91"/>
    <cellStyle name="Overskrift" xfId="92"/>
    <cellStyle name="Percent" xfId="93" builtinId="5"/>
    <cellStyle name="Percent %" xfId="94"/>
    <cellStyle name="Percent [0]" xfId="95"/>
    <cellStyle name="Percent [00]" xfId="96"/>
    <cellStyle name="PrePop Currency (0)" xfId="97"/>
    <cellStyle name="PrePop Currency (2)" xfId="98"/>
    <cellStyle name="PrePop Units (0)" xfId="99"/>
    <cellStyle name="PrePop Units (1)" xfId="100"/>
    <cellStyle name="PrePop Units (2)" xfId="101"/>
    <cellStyle name="Punktar" xfId="102"/>
    <cellStyle name="Punktfylla" xfId="103"/>
    <cellStyle name="Samtala" xfId="104"/>
    <cellStyle name="Samtala - lokaniðurst." xfId="105"/>
    <cellStyle name="Samtala - undirstr" xfId="106"/>
    <cellStyle name="Samtala - yfirstr." xfId="107"/>
    <cellStyle name="Standard_28.4-30.4" xfId="108"/>
    <cellStyle name="Standard1" xfId="109"/>
    <cellStyle name="Summa - tvöf. undir" xfId="110"/>
    <cellStyle name="Summa - undir" xfId="111"/>
    <cellStyle name="Summa - undir/yfir" xfId="112"/>
    <cellStyle name="Svigar" xfId="113"/>
    <cellStyle name="Tap-2" xfId="114"/>
    <cellStyle name="Text" xfId="115"/>
    <cellStyle name="Text ........" xfId="116"/>
    <cellStyle name="Text Indent A" xfId="117"/>
    <cellStyle name="Text Indent B" xfId="118"/>
    <cellStyle name="Text Indent C" xfId="119"/>
    <cellStyle name="Text..." xfId="120"/>
    <cellStyle name="Text...." xfId="121"/>
    <cellStyle name="Text.............." xfId="122"/>
    <cellStyle name="Texti 1" xfId="123"/>
    <cellStyle name="Texti 2" xfId="124"/>
    <cellStyle name="Texti 3" xfId="125"/>
    <cellStyle name="Tilbod" xfId="126"/>
    <cellStyle name="Times rmn" xfId="127"/>
    <cellStyle name="Total" xfId="128" builtinId="25" customBuiltin="1"/>
    <cellStyle name="Total (negative)" xfId="129"/>
    <cellStyle name="Total 1000" xfId="130"/>
    <cellStyle name="Total 1000 (negative)" xfId="131"/>
    <cellStyle name="Total 1000_2270 Vinnublað sjóðstreymis" xfId="132"/>
    <cellStyle name="Tölur" xfId="133"/>
    <cellStyle name="Undurstr." xfId="134"/>
    <cellStyle name="Währung [0]_Tabelle4" xfId="135"/>
    <cellStyle name="Währung_Tabelle4" xfId="136"/>
    <cellStyle name="Yfirskrift" xfId="137"/>
    <cellStyle name="Yfirskrift - millistærð" xfId="1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t.siminn.is/servlet/file/Skipti%20logo.jpg?ITEM_ENT_ID=42100&amp;COLLSPEC_ENT_ID=7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t.siminn.is/servlet/file/Skipti%20logo.jpg?ITEM_ENT_ID=42100&amp;COLLSPEC_ENT_ID=7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847725</xdr:colOff>
      <xdr:row>3</xdr:row>
      <xdr:rowOff>66675</xdr:rowOff>
    </xdr:to>
    <xdr:pic>
      <xdr:nvPicPr>
        <xdr:cNvPr id="1025" name="Picture 3" descr="http://ut.siminn.is/servlet/file/Skipti%20logo.jpg?ITEM_ENT_ID=42100&amp;COLLSPEC_ENT_ID=7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0" y="28575"/>
          <a:ext cx="8477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847725</xdr:colOff>
      <xdr:row>3</xdr:row>
      <xdr:rowOff>66675</xdr:rowOff>
    </xdr:to>
    <xdr:pic>
      <xdr:nvPicPr>
        <xdr:cNvPr id="2049" name="Picture 2" descr="http://ut.siminn.is/servlet/file/Skipti%20logo.jpg?ITEM_ENT_ID=42100&amp;COLLSPEC_ENT_ID=7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0" y="28575"/>
          <a:ext cx="8477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3;rshlutareikningar%202007/06%20-%20&#193;rshlutareikningur%20j&#250;n&#237;%202007/2000%20Sk&#253;rslur/2100%20Reikningar/Uppgj&#246;r%2030.06.2007%20Skip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193;rshlutareikningar%202005/06%20-%20&#193;rshlutareikningur%20j&#250;n&#237;%202005/2000%20Sk&#253;rslur/2100%20&#193;rsreikningur/Landss&#237;minn%20&#225;rshlutauppgj&#246;r%2030%2006%202005-K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3;rshlutareikningar%202006/12%20-%20&#193;rsreikningur%202006/2000%20Sk&#253;rslur/2100%20Reikningar/&#193;rsuppgj&#246;r%2031.12.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iðbeiningar"/>
      <sheetName val="Greining og athugasemdir"/>
      <sheetName val="Dagsetning"/>
      <sheetName val="Forsíða S"/>
      <sheetName val="Efnisyfirlit S"/>
      <sheetName val="Útprentun S"/>
      <sheetName val="Eigið fé"/>
      <sheetName val="Skýringar S"/>
      <sheetName val="NOTES"/>
      <sheetName val="Sundurliðanir"/>
      <sheetName val="Vinnupappír"/>
      <sheetName val="Jöfnunarfærslur"/>
      <sheetName val="Forsíða M"/>
      <sheetName val="Efnisyfirlit M"/>
      <sheetName val="Útprentun M"/>
      <sheetName val="Skýringar M"/>
      <sheetName val="Sjóðstr. vinnublað"/>
      <sheetName val="Jöfnunarfærslur greining"/>
      <sheetName val="Eignir"/>
      <sheetName val="Vinnublað skýringar"/>
      <sheetName val="Samanburðartölur"/>
      <sheetName val="Míla"/>
      <sheetName val="Jörfi"/>
      <sheetName val="Anza"/>
      <sheetName val="Skjárinn"/>
      <sheetName val="Tæknivörur"/>
      <sheetName val="Síminn"/>
      <sheetName val="Gaukshöfði"/>
      <sheetName val="Skjá miðlar"/>
      <sheetName val="Vinnupappír MF"/>
      <sheetName val="SAP prófjöfnuður"/>
      <sheetName val="SAP samanburður fyrra ár"/>
      <sheetName val="SAP ársfjórðungur seinni"/>
      <sheetName val="SAP Síminn og fl."/>
      <sheetName val="Interr. Senior Debt"/>
    </sheetNames>
    <sheetDataSet>
      <sheetData sheetId="0"/>
      <sheetData sheetId="1"/>
      <sheetData sheetId="2">
        <row r="1">
          <cell r="J1">
            <v>1000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síða M (2)"/>
      <sheetName val="Laun 2004"/>
      <sheetName val="Laun 2005"/>
      <sheetName val="Móðurfélag EH 1.1 IFRS"/>
      <sheetName val="Yfirlit"/>
      <sheetName val="Dagsetning"/>
      <sheetName val="Efnisyfirlit M"/>
      <sheetName val="Skýrsla stj. M"/>
      <sheetName val="Áritun M"/>
      <sheetName val="Móðurfélag"/>
      <sheetName val="Skýringar M"/>
      <sheetName val="SAP"/>
      <sheetName val="Vinnupappír MF"/>
      <sheetName val="Sjóðstr. vinnublað"/>
      <sheetName val="Forsíða S"/>
      <sheetName val="Efnisyfirlit S"/>
      <sheetName val="Skýrsla stj. S"/>
      <sheetName val="Áritun S"/>
      <sheetName val="Samstæða"/>
      <sheetName val="Eigið fé"/>
      <sheetName val="Skýringar S"/>
      <sheetName val="Sjóðstreymi"/>
      <sheetName val="Vinnublað skýringar"/>
      <sheetName val="Eignir"/>
      <sheetName val="Samstæða EH 1.1 IFRS"/>
      <sheetName val="SAP samanburður fyrra ár"/>
      <sheetName val="SAP ársfjórðungur seinni"/>
      <sheetName val="Lokafærslur"/>
      <sheetName val="Vinnupappír"/>
      <sheetName val="Jöfnunarfærslur"/>
      <sheetName val="Sundurliðanir"/>
      <sheetName val="English"/>
      <sheetName val="Skýringar Enska"/>
      <sheetName val="Repo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eiðbeiningar"/>
      <sheetName val="Dagsetning"/>
      <sheetName val="Greining og athugasemdir"/>
      <sheetName val="Forsíða S"/>
      <sheetName val="Efnisyfirlit S"/>
      <sheetName val="Skýrsla stj. S "/>
      <sheetName val="Áritun"/>
      <sheetName val="Útprentun S"/>
      <sheetName val="Eigið fé"/>
      <sheetName val="Skýringar S"/>
      <sheetName val="Samstæða EH 1.1 IFRS"/>
      <sheetName val="NOTES"/>
      <sheetName val="Forsíða M"/>
      <sheetName val="Efnisyfirlit M"/>
      <sheetName val="Útprentun M"/>
      <sheetName val="Skýringar M"/>
      <sheetName val="Sundurliðanir"/>
      <sheetName val="Vinnupappír"/>
      <sheetName val="Jöfnunarfærslur"/>
      <sheetName val="Eignir"/>
      <sheetName val="Vinnublað skýringar"/>
      <sheetName val="Samanburðartölur"/>
      <sheetName val="Onwaves"/>
      <sheetName val="Fjarskip"/>
      <sheetName val="Skjárinn"/>
      <sheetName val="Tæknivörur"/>
      <sheetName val="JÁ"/>
      <sheetName val="Sjóðstr. vinnublað"/>
      <sheetName val="Vinnupappír MF"/>
      <sheetName val="Móðurfélag EH 1.1 IFRS"/>
      <sheetName val="SAP prófjöfnuður"/>
      <sheetName val="Laun 2005"/>
      <sheetName val="Laun"/>
      <sheetName val="Yfirlit Laun"/>
      <sheetName val="Skýrsla stj. M"/>
      <sheetName val="Áritun M"/>
      <sheetName val="Skýrsla stj. S"/>
      <sheetName val="Áritun S"/>
      <sheetName val="Sjóðstreymi"/>
      <sheetName val="SAP samanburður fyrra ár"/>
      <sheetName val="SAP ársfjórðungur seinni"/>
      <sheetName val="Lokafærslur"/>
      <sheetName val="Interr. Senior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>
            <v>2005</v>
          </cell>
          <cell r="B2" t="str">
            <v>janúar</v>
          </cell>
          <cell r="C2" t="str">
            <v>febrúar</v>
          </cell>
          <cell r="D2" t="str">
            <v>mars</v>
          </cell>
          <cell r="E2" t="str">
            <v>apríl</v>
          </cell>
          <cell r="F2" t="str">
            <v>maí</v>
          </cell>
          <cell r="G2" t="str">
            <v>júní</v>
          </cell>
          <cell r="H2" t="str">
            <v>júlí</v>
          </cell>
          <cell r="I2" t="str">
            <v>ágúst</v>
          </cell>
          <cell r="J2" t="str">
            <v>september</v>
          </cell>
          <cell r="K2" t="str">
            <v>október</v>
          </cell>
          <cell r="L2" t="str">
            <v>nóvember</v>
          </cell>
          <cell r="M2" t="str">
            <v>desember</v>
          </cell>
          <cell r="N2" t="str">
            <v>Samtals</v>
          </cell>
          <cell r="O2" t="str">
            <v>1 Ársfjórðungur</v>
          </cell>
          <cell r="P2" t="str">
            <v>2 Ársfjórðungur</v>
          </cell>
          <cell r="Q2" t="str">
            <v>3 Ársfjórðungur</v>
          </cell>
          <cell r="R2" t="str">
            <v>4 Ársfjórðungur</v>
          </cell>
          <cell r="S2" t="str">
            <v>fyrri árshelmingur</v>
          </cell>
          <cell r="T2" t="str">
            <v>Seinni árshelmingur</v>
          </cell>
        </row>
        <row r="3">
          <cell r="A3">
            <v>1001</v>
          </cell>
          <cell r="B3">
            <v>1651570000</v>
          </cell>
          <cell r="C3">
            <v>1612455000</v>
          </cell>
          <cell r="D3">
            <v>1683015000</v>
          </cell>
          <cell r="E3">
            <v>1778961000</v>
          </cell>
          <cell r="F3">
            <v>1832886347</v>
          </cell>
          <cell r="G3">
            <v>1504895000</v>
          </cell>
          <cell r="H3">
            <v>2130589219</v>
          </cell>
          <cell r="I3">
            <v>1730963000</v>
          </cell>
          <cell r="J3">
            <v>2045163000</v>
          </cell>
          <cell r="K3">
            <v>1919256000</v>
          </cell>
          <cell r="L3">
            <v>1905694000</v>
          </cell>
          <cell r="M3">
            <v>1846042000</v>
          </cell>
          <cell r="N3">
            <v>21641489000</v>
          </cell>
          <cell r="O3">
            <v>4947040000</v>
          </cell>
          <cell r="P3">
            <v>5116742000</v>
          </cell>
          <cell r="Q3">
            <v>5906715000</v>
          </cell>
          <cell r="R3">
            <v>5670992000</v>
          </cell>
          <cell r="S3">
            <v>10063782000</v>
          </cell>
          <cell r="T3">
            <v>11577707000</v>
          </cell>
        </row>
        <row r="4">
          <cell r="A4">
            <v>1002</v>
          </cell>
          <cell r="B4">
            <v>-942922000</v>
          </cell>
          <cell r="C4">
            <v>-900759000</v>
          </cell>
          <cell r="D4">
            <v>-989107000</v>
          </cell>
          <cell r="E4">
            <v>-1002154000</v>
          </cell>
          <cell r="F4">
            <v>-910135000</v>
          </cell>
          <cell r="G4">
            <v>-699324000</v>
          </cell>
          <cell r="H4">
            <v>-1281661000</v>
          </cell>
          <cell r="I4">
            <v>-955895000</v>
          </cell>
          <cell r="J4">
            <v>-920591000</v>
          </cell>
          <cell r="K4">
            <v>-1083890000</v>
          </cell>
          <cell r="L4">
            <v>-1087291000</v>
          </cell>
          <cell r="M4">
            <v>-1149586000</v>
          </cell>
          <cell r="N4">
            <v>-11923315000</v>
          </cell>
          <cell r="O4">
            <v>-2832788000</v>
          </cell>
          <cell r="P4">
            <v>-2611613000</v>
          </cell>
          <cell r="Q4">
            <v>-3158147000</v>
          </cell>
          <cell r="R4">
            <v>-3320767000</v>
          </cell>
          <cell r="S4">
            <v>-5444401000</v>
          </cell>
          <cell r="T4">
            <v>-6478914000</v>
          </cell>
        </row>
        <row r="5">
          <cell r="C5">
            <v>0</v>
          </cell>
          <cell r="J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S5">
            <v>0</v>
          </cell>
          <cell r="T5">
            <v>0</v>
          </cell>
        </row>
        <row r="6">
          <cell r="B6">
            <v>708648000</v>
          </cell>
          <cell r="C6">
            <v>711696000</v>
          </cell>
          <cell r="D6">
            <v>693908000</v>
          </cell>
          <cell r="E6">
            <v>776807000</v>
          </cell>
          <cell r="F6">
            <v>922751000</v>
          </cell>
          <cell r="G6">
            <v>834366000</v>
          </cell>
          <cell r="H6">
            <v>848928000</v>
          </cell>
          <cell r="I6">
            <v>801200000</v>
          </cell>
          <cell r="J6">
            <v>1155566000</v>
          </cell>
          <cell r="K6">
            <v>867770000</v>
          </cell>
          <cell r="L6">
            <v>852771000</v>
          </cell>
          <cell r="M6">
            <v>728807000</v>
          </cell>
          <cell r="N6">
            <v>9903218000</v>
          </cell>
          <cell r="O6">
            <v>2114252000</v>
          </cell>
          <cell r="P6">
            <v>2533924000</v>
          </cell>
          <cell r="Q6">
            <v>2805694000</v>
          </cell>
          <cell r="R6">
            <v>2449348000</v>
          </cell>
          <cell r="S6">
            <v>4648176000</v>
          </cell>
          <cell r="T6">
            <v>5255042000</v>
          </cell>
        </row>
        <row r="7">
          <cell r="C7">
            <v>0</v>
          </cell>
          <cell r="J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0</v>
          </cell>
          <cell r="T7">
            <v>0</v>
          </cell>
        </row>
        <row r="8">
          <cell r="A8">
            <v>1051</v>
          </cell>
          <cell r="B8">
            <v>35298000</v>
          </cell>
          <cell r="C8">
            <v>38231000</v>
          </cell>
          <cell r="D8">
            <v>38030000</v>
          </cell>
          <cell r="E8">
            <v>13618000</v>
          </cell>
          <cell r="F8">
            <v>32412386</v>
          </cell>
          <cell r="G8">
            <v>64001614</v>
          </cell>
          <cell r="H8">
            <v>22686096</v>
          </cell>
          <cell r="I8">
            <v>40587000</v>
          </cell>
          <cell r="J8">
            <v>21100000</v>
          </cell>
          <cell r="K8">
            <v>22343000</v>
          </cell>
          <cell r="L8">
            <v>4313000</v>
          </cell>
          <cell r="M8">
            <v>67323000</v>
          </cell>
          <cell r="N8">
            <v>399943000</v>
          </cell>
          <cell r="O8">
            <v>111559000</v>
          </cell>
          <cell r="P8">
            <v>110032000</v>
          </cell>
          <cell r="Q8">
            <v>84373000</v>
          </cell>
          <cell r="R8">
            <v>93979000</v>
          </cell>
          <cell r="S8">
            <v>221591000</v>
          </cell>
          <cell r="T8">
            <v>178352000</v>
          </cell>
        </row>
        <row r="9">
          <cell r="A9">
            <v>1052</v>
          </cell>
          <cell r="B9">
            <v>-483438000</v>
          </cell>
          <cell r="C9">
            <v>-627916000</v>
          </cell>
          <cell r="D9">
            <v>-445294000</v>
          </cell>
          <cell r="E9">
            <v>-572165000</v>
          </cell>
          <cell r="F9">
            <v>-585435000</v>
          </cell>
          <cell r="G9">
            <v>-491458000</v>
          </cell>
          <cell r="H9">
            <v>-477361000</v>
          </cell>
          <cell r="I9">
            <v>-496104000</v>
          </cell>
          <cell r="J9">
            <v>-676532000</v>
          </cell>
          <cell r="K9">
            <v>-558066000</v>
          </cell>
          <cell r="L9">
            <v>-598370000</v>
          </cell>
          <cell r="M9">
            <v>-499745000</v>
          </cell>
          <cell r="N9">
            <v>-6511884000</v>
          </cell>
          <cell r="O9">
            <v>-1556648000</v>
          </cell>
          <cell r="P9">
            <v>-1649058000</v>
          </cell>
          <cell r="Q9">
            <v>-1649997000</v>
          </cell>
          <cell r="R9">
            <v>-1656181000</v>
          </cell>
          <cell r="S9">
            <v>-3205706000</v>
          </cell>
          <cell r="T9">
            <v>-3306178000</v>
          </cell>
        </row>
        <row r="10">
          <cell r="B10">
            <v>0</v>
          </cell>
          <cell r="C10">
            <v>0</v>
          </cell>
          <cell r="J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T10">
            <v>0</v>
          </cell>
        </row>
        <row r="11">
          <cell r="B11">
            <v>260508000</v>
          </cell>
          <cell r="C11">
            <v>122011000</v>
          </cell>
          <cell r="D11">
            <v>286644000</v>
          </cell>
          <cell r="E11">
            <v>218260000</v>
          </cell>
          <cell r="F11">
            <v>369728000</v>
          </cell>
          <cell r="G11">
            <v>378114354</v>
          </cell>
          <cell r="H11">
            <v>394253000</v>
          </cell>
          <cell r="I11">
            <v>319551000</v>
          </cell>
          <cell r="J11">
            <v>469140000</v>
          </cell>
          <cell r="K11">
            <v>299643000</v>
          </cell>
          <cell r="L11">
            <v>224346000</v>
          </cell>
          <cell r="M11">
            <v>264034000</v>
          </cell>
          <cell r="N11">
            <v>3606232000</v>
          </cell>
          <cell r="O11">
            <v>669163000</v>
          </cell>
          <cell r="P11">
            <v>966102000</v>
          </cell>
          <cell r="Q11">
            <v>1182944000</v>
          </cell>
          <cell r="R11">
            <v>788023000</v>
          </cell>
          <cell r="S11">
            <v>1635265000</v>
          </cell>
          <cell r="T11">
            <v>1970967000</v>
          </cell>
        </row>
        <row r="12">
          <cell r="B12">
            <v>0</v>
          </cell>
          <cell r="C12">
            <v>0</v>
          </cell>
          <cell r="J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</row>
        <row r="13">
          <cell r="A13">
            <v>10</v>
          </cell>
          <cell r="B13">
            <v>42722000</v>
          </cell>
          <cell r="C13">
            <v>11226000</v>
          </cell>
          <cell r="D13">
            <v>798991000</v>
          </cell>
          <cell r="E13">
            <v>-121115000</v>
          </cell>
          <cell r="F13">
            <v>7254247</v>
          </cell>
          <cell r="G13">
            <v>123411753</v>
          </cell>
          <cell r="H13">
            <v>1840393</v>
          </cell>
          <cell r="I13">
            <v>23767000</v>
          </cell>
          <cell r="J13">
            <v>271935000</v>
          </cell>
          <cell r="K13">
            <v>800912000</v>
          </cell>
          <cell r="L13">
            <v>-937650000</v>
          </cell>
          <cell r="M13">
            <v>-331080000</v>
          </cell>
          <cell r="N13">
            <v>692214000</v>
          </cell>
          <cell r="O13">
            <v>852939000</v>
          </cell>
          <cell r="P13">
            <v>9551000</v>
          </cell>
          <cell r="Q13">
            <v>297542000</v>
          </cell>
          <cell r="R13">
            <v>-467818000</v>
          </cell>
          <cell r="S13">
            <v>862490000</v>
          </cell>
          <cell r="T13">
            <v>-170276000</v>
          </cell>
        </row>
        <row r="14">
          <cell r="A14">
            <v>1071</v>
          </cell>
          <cell r="B14">
            <v>0</v>
          </cell>
          <cell r="C14">
            <v>0</v>
          </cell>
          <cell r="D14">
            <v>-9026000</v>
          </cell>
          <cell r="E14">
            <v>7659000</v>
          </cell>
          <cell r="F14">
            <v>6814513</v>
          </cell>
          <cell r="G14">
            <v>-21022513</v>
          </cell>
          <cell r="H14">
            <v>-22953994</v>
          </cell>
          <cell r="I14">
            <v>22954000</v>
          </cell>
          <cell r="J14">
            <v>4754000</v>
          </cell>
          <cell r="K14">
            <v>-1000</v>
          </cell>
          <cell r="L14">
            <v>-1000</v>
          </cell>
          <cell r="M14">
            <v>-19913000</v>
          </cell>
          <cell r="N14">
            <v>-30736000</v>
          </cell>
          <cell r="O14">
            <v>-9026000</v>
          </cell>
          <cell r="P14">
            <v>-6549000</v>
          </cell>
          <cell r="Q14">
            <v>4754000</v>
          </cell>
          <cell r="R14">
            <v>-19915000</v>
          </cell>
          <cell r="S14">
            <v>-15575000</v>
          </cell>
          <cell r="T14">
            <v>-15161000</v>
          </cell>
        </row>
        <row r="15">
          <cell r="C15">
            <v>0</v>
          </cell>
          <cell r="J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</row>
        <row r="16">
          <cell r="B16">
            <v>303230000</v>
          </cell>
          <cell r="C16">
            <v>133237000</v>
          </cell>
          <cell r="D16">
            <v>1076609000</v>
          </cell>
          <cell r="E16">
            <v>104804000</v>
          </cell>
          <cell r="F16">
            <v>383797000</v>
          </cell>
          <cell r="G16">
            <v>480503594</v>
          </cell>
          <cell r="H16">
            <v>373139000</v>
          </cell>
          <cell r="I16">
            <v>366272000</v>
          </cell>
          <cell r="J16">
            <v>745828000</v>
          </cell>
          <cell r="K16">
            <v>1100554000</v>
          </cell>
          <cell r="L16">
            <v>-713304000</v>
          </cell>
          <cell r="M16">
            <v>-86959000</v>
          </cell>
          <cell r="N16">
            <v>4267711000</v>
          </cell>
          <cell r="O16">
            <v>1513076000</v>
          </cell>
          <cell r="P16">
            <v>969105000</v>
          </cell>
          <cell r="Q16">
            <v>1485239000</v>
          </cell>
          <cell r="R16">
            <v>300291000</v>
          </cell>
          <cell r="S16">
            <v>2482181000</v>
          </cell>
          <cell r="T16">
            <v>1785530000</v>
          </cell>
        </row>
        <row r="17">
          <cell r="A17">
            <v>1081</v>
          </cell>
          <cell r="B17">
            <v>-55616000</v>
          </cell>
          <cell r="C17">
            <v>-24556000</v>
          </cell>
          <cell r="D17">
            <v>-209837000</v>
          </cell>
          <cell r="E17">
            <v>-14221000</v>
          </cell>
          <cell r="F17">
            <v>-63513285</v>
          </cell>
          <cell r="G17">
            <v>37506285</v>
          </cell>
          <cell r="H17">
            <v>-70377461</v>
          </cell>
          <cell r="I17">
            <v>-78101000</v>
          </cell>
          <cell r="J17">
            <v>-103632000</v>
          </cell>
          <cell r="K17">
            <v>-190182000</v>
          </cell>
          <cell r="L17">
            <v>168309000</v>
          </cell>
          <cell r="M17">
            <v>368598000</v>
          </cell>
          <cell r="N17">
            <v>-235622000</v>
          </cell>
          <cell r="O17">
            <v>-290009000</v>
          </cell>
          <cell r="P17">
            <v>-40228000</v>
          </cell>
          <cell r="Q17">
            <v>-252110000</v>
          </cell>
          <cell r="R17">
            <v>346725000</v>
          </cell>
          <cell r="S17">
            <v>-330237000</v>
          </cell>
          <cell r="T17">
            <v>94615000</v>
          </cell>
        </row>
        <row r="18">
          <cell r="C18">
            <v>0</v>
          </cell>
          <cell r="J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</row>
        <row r="19">
          <cell r="B19">
            <v>247614000</v>
          </cell>
          <cell r="C19">
            <v>108681000</v>
          </cell>
          <cell r="D19">
            <v>866772000</v>
          </cell>
          <cell r="E19">
            <v>90583000</v>
          </cell>
          <cell r="F19">
            <v>320284000</v>
          </cell>
          <cell r="G19">
            <v>518009879</v>
          </cell>
          <cell r="H19">
            <v>302762000</v>
          </cell>
          <cell r="I19">
            <v>288171000</v>
          </cell>
          <cell r="J19">
            <v>642196000</v>
          </cell>
          <cell r="K19">
            <v>910372000</v>
          </cell>
          <cell r="L19">
            <v>-544995000</v>
          </cell>
          <cell r="M19">
            <v>281639000</v>
          </cell>
          <cell r="N19">
            <v>4032089000</v>
          </cell>
          <cell r="O19">
            <v>1223067000</v>
          </cell>
          <cell r="P19">
            <v>928877000</v>
          </cell>
          <cell r="Q19">
            <v>1233129000</v>
          </cell>
          <cell r="R19">
            <v>647016000</v>
          </cell>
          <cell r="S19">
            <v>2151944000</v>
          </cell>
          <cell r="T19">
            <v>1880145000</v>
          </cell>
        </row>
        <row r="20"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T20">
            <v>0</v>
          </cell>
        </row>
        <row r="21">
          <cell r="B21">
            <v>246913000</v>
          </cell>
          <cell r="C21">
            <v>108178000</v>
          </cell>
          <cell r="D21">
            <v>866533000</v>
          </cell>
          <cell r="E21">
            <v>89310000</v>
          </cell>
          <cell r="F21">
            <v>319613000</v>
          </cell>
          <cell r="G21">
            <v>515280000</v>
          </cell>
          <cell r="H21">
            <v>301287000</v>
          </cell>
          <cell r="I21">
            <v>281381000</v>
          </cell>
          <cell r="J21">
            <v>646131000</v>
          </cell>
          <cell r="K21">
            <v>909769000</v>
          </cell>
          <cell r="L21">
            <v>-545551000</v>
          </cell>
          <cell r="M21">
            <v>280905000</v>
          </cell>
          <cell r="N21">
            <v>4019749000</v>
          </cell>
          <cell r="O21">
            <v>1221624000</v>
          </cell>
          <cell r="P21">
            <v>924203000</v>
          </cell>
          <cell r="Q21">
            <v>1228799000</v>
          </cell>
          <cell r="R21">
            <v>645123000</v>
          </cell>
          <cell r="S21">
            <v>2145827000</v>
          </cell>
          <cell r="T21">
            <v>1873922000</v>
          </cell>
        </row>
        <row r="22">
          <cell r="A22">
            <v>1091</v>
          </cell>
          <cell r="B22">
            <v>701000</v>
          </cell>
          <cell r="C22">
            <v>503000</v>
          </cell>
          <cell r="D22">
            <v>239000</v>
          </cell>
          <cell r="E22">
            <v>1273000</v>
          </cell>
          <cell r="F22">
            <v>671121</v>
          </cell>
          <cell r="G22">
            <v>2729879</v>
          </cell>
          <cell r="H22">
            <v>1475000</v>
          </cell>
          <cell r="I22">
            <v>6789000</v>
          </cell>
          <cell r="J22">
            <v>-3934000</v>
          </cell>
          <cell r="K22">
            <v>603000</v>
          </cell>
          <cell r="L22">
            <v>556000</v>
          </cell>
          <cell r="M22">
            <v>734000</v>
          </cell>
          <cell r="N22">
            <v>12340000</v>
          </cell>
          <cell r="O22">
            <v>1443000</v>
          </cell>
          <cell r="P22">
            <v>4674000</v>
          </cell>
          <cell r="Q22">
            <v>4330000</v>
          </cell>
          <cell r="R22">
            <v>1893000</v>
          </cell>
          <cell r="S22">
            <v>6117000</v>
          </cell>
          <cell r="T22">
            <v>6223000</v>
          </cell>
        </row>
        <row r="23">
          <cell r="B23">
            <v>247614000</v>
          </cell>
          <cell r="C23">
            <v>108681000</v>
          </cell>
          <cell r="D23">
            <v>866772000</v>
          </cell>
          <cell r="E23">
            <v>90583000</v>
          </cell>
          <cell r="F23">
            <v>320284000</v>
          </cell>
          <cell r="G23">
            <v>518009879</v>
          </cell>
          <cell r="H23">
            <v>302762000</v>
          </cell>
          <cell r="I23">
            <v>288170000</v>
          </cell>
          <cell r="J23">
            <v>642197000</v>
          </cell>
          <cell r="K23">
            <v>910372000</v>
          </cell>
          <cell r="L23">
            <v>-544995000</v>
          </cell>
          <cell r="M23">
            <v>281639000</v>
          </cell>
          <cell r="N23">
            <v>4032089000</v>
          </cell>
          <cell r="O23">
            <v>1223067000</v>
          </cell>
          <cell r="P23">
            <v>928877000</v>
          </cell>
          <cell r="Q23">
            <v>1233129000</v>
          </cell>
          <cell r="R23">
            <v>647016000</v>
          </cell>
          <cell r="S23">
            <v>2151944000</v>
          </cell>
          <cell r="T23">
            <v>1880145000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K35">
            <v>11</v>
          </cell>
          <cell r="L35">
            <v>12</v>
          </cell>
          <cell r="M35">
            <v>13</v>
          </cell>
          <cell r="N35">
            <v>14</v>
          </cell>
          <cell r="O35">
            <v>15</v>
          </cell>
          <cell r="P35">
            <v>16</v>
          </cell>
          <cell r="Q35">
            <v>17</v>
          </cell>
          <cell r="R35">
            <v>18</v>
          </cell>
          <cell r="S35">
            <v>19</v>
          </cell>
          <cell r="T35">
            <v>20</v>
          </cell>
        </row>
        <row r="36">
          <cell r="B36" t="str">
            <v>janúar</v>
          </cell>
          <cell r="C36" t="str">
            <v>febrúar</v>
          </cell>
          <cell r="D36" t="str">
            <v>mars</v>
          </cell>
          <cell r="E36" t="str">
            <v>apríl</v>
          </cell>
          <cell r="F36" t="str">
            <v>maí</v>
          </cell>
          <cell r="G36" t="str">
            <v>júní</v>
          </cell>
          <cell r="H36" t="str">
            <v>júlí</v>
          </cell>
          <cell r="I36" t="str">
            <v>ágúst</v>
          </cell>
          <cell r="J36" t="str">
            <v>september</v>
          </cell>
          <cell r="K36" t="str">
            <v>október</v>
          </cell>
          <cell r="L36" t="str">
            <v>nóvember</v>
          </cell>
          <cell r="M36" t="str">
            <v>desember</v>
          </cell>
          <cell r="N36" t="str">
            <v>Samtals</v>
          </cell>
          <cell r="O36" t="str">
            <v>1 Ársfjórðungur</v>
          </cell>
          <cell r="P36" t="str">
            <v>2 Ársfjórðungur</v>
          </cell>
          <cell r="Q36" t="str">
            <v>3 Ársfjórðungur</v>
          </cell>
          <cell r="R36" t="str">
            <v>4 Ársfjórðungur</v>
          </cell>
          <cell r="S36" t="str">
            <v>fyrri árshelmingur</v>
          </cell>
          <cell r="T36" t="str">
            <v>Seinni árshelmingur</v>
          </cell>
        </row>
        <row r="37">
          <cell r="A37" t="str">
            <v>Net sales</v>
          </cell>
          <cell r="B37">
            <v>1909595000</v>
          </cell>
          <cell r="C37">
            <v>1800009000</v>
          </cell>
          <cell r="D37">
            <v>1962486000</v>
          </cell>
          <cell r="E37">
            <v>1868542000</v>
          </cell>
          <cell r="F37">
            <v>2024902000</v>
          </cell>
          <cell r="G37">
            <v>2188535000</v>
          </cell>
          <cell r="H37">
            <v>1986454000</v>
          </cell>
          <cell r="I37">
            <v>2064613000</v>
          </cell>
          <cell r="J37">
            <v>2000040000</v>
          </cell>
          <cell r="K37">
            <v>2025009000</v>
          </cell>
          <cell r="L37">
            <v>2513790000</v>
          </cell>
          <cell r="M37">
            <v>2686152000</v>
          </cell>
          <cell r="N37">
            <v>25030127000</v>
          </cell>
          <cell r="O37">
            <v>5672090000</v>
          </cell>
          <cell r="P37">
            <v>6081979000</v>
          </cell>
          <cell r="Q37">
            <v>6051107000</v>
          </cell>
          <cell r="R37">
            <v>7224951000</v>
          </cell>
          <cell r="S37">
            <v>11754069000</v>
          </cell>
          <cell r="T37">
            <v>13276058000</v>
          </cell>
        </row>
        <row r="38">
          <cell r="A38" t="str">
            <v>Cost of sales</v>
          </cell>
          <cell r="B38">
            <v>-1043321000</v>
          </cell>
          <cell r="C38">
            <v>-970357000</v>
          </cell>
          <cell r="D38">
            <v>-1053600000</v>
          </cell>
          <cell r="E38">
            <v>-1114983000</v>
          </cell>
          <cell r="F38">
            <v>-1078119000</v>
          </cell>
          <cell r="G38">
            <v>-1182300000</v>
          </cell>
          <cell r="H38">
            <v>-1168096000</v>
          </cell>
          <cell r="I38">
            <v>-1048926000</v>
          </cell>
          <cell r="J38">
            <v>-1108123000</v>
          </cell>
          <cell r="K38">
            <v>-1169842000</v>
          </cell>
          <cell r="L38">
            <v>-1278135000</v>
          </cell>
          <cell r="M38">
            <v>-1455567000</v>
          </cell>
          <cell r="N38">
            <v>-13671369000</v>
          </cell>
          <cell r="O38">
            <v>-3067278000</v>
          </cell>
          <cell r="P38">
            <v>-3375402000</v>
          </cell>
          <cell r="Q38">
            <v>-3325145000</v>
          </cell>
          <cell r="R38">
            <v>-3903544000</v>
          </cell>
          <cell r="S38">
            <v>-6442680000</v>
          </cell>
          <cell r="T38">
            <v>-7228689000</v>
          </cell>
        </row>
        <row r="39">
          <cell r="G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Gross profit</v>
          </cell>
          <cell r="B40">
            <v>866274000</v>
          </cell>
          <cell r="C40">
            <v>829652000</v>
          </cell>
          <cell r="D40">
            <v>908886000</v>
          </cell>
          <cell r="E40">
            <v>753559000</v>
          </cell>
          <cell r="F40">
            <v>946783000</v>
          </cell>
          <cell r="G40">
            <v>1006235000</v>
          </cell>
          <cell r="H40">
            <v>818358000</v>
          </cell>
          <cell r="I40">
            <v>1015687000</v>
          </cell>
          <cell r="J40">
            <v>891917000</v>
          </cell>
          <cell r="K40">
            <v>855167000</v>
          </cell>
          <cell r="L40">
            <v>1235655000</v>
          </cell>
          <cell r="M40">
            <v>1230585000</v>
          </cell>
          <cell r="N40">
            <v>11358758000</v>
          </cell>
          <cell r="O40">
            <v>2604812000</v>
          </cell>
          <cell r="P40">
            <v>2706577000</v>
          </cell>
          <cell r="Q40">
            <v>2725962000</v>
          </cell>
          <cell r="R40">
            <v>3321407000</v>
          </cell>
          <cell r="S40">
            <v>5311389000</v>
          </cell>
          <cell r="T40">
            <v>6047369000</v>
          </cell>
        </row>
        <row r="41">
          <cell r="G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Other operating income</v>
          </cell>
          <cell r="B42">
            <v>42522000</v>
          </cell>
          <cell r="C42">
            <v>46995000</v>
          </cell>
          <cell r="D42">
            <v>17571000</v>
          </cell>
          <cell r="E42">
            <v>29957000</v>
          </cell>
          <cell r="F42">
            <v>27739000</v>
          </cell>
          <cell r="G42">
            <v>-20758000</v>
          </cell>
          <cell r="H42">
            <v>26926000</v>
          </cell>
          <cell r="I42">
            <v>29376000</v>
          </cell>
          <cell r="J42">
            <v>47352000</v>
          </cell>
          <cell r="K42">
            <v>16390000</v>
          </cell>
          <cell r="L42">
            <v>34907000</v>
          </cell>
          <cell r="M42">
            <v>-33964000</v>
          </cell>
          <cell r="N42">
            <v>265013000</v>
          </cell>
          <cell r="O42">
            <v>107088000</v>
          </cell>
          <cell r="P42">
            <v>36938000</v>
          </cell>
          <cell r="Q42">
            <v>103654000</v>
          </cell>
          <cell r="R42">
            <v>17333000</v>
          </cell>
          <cell r="S42">
            <v>144026000</v>
          </cell>
          <cell r="T42">
            <v>120987000</v>
          </cell>
        </row>
        <row r="43">
          <cell r="A43" t="str">
            <v>Operating expenses</v>
          </cell>
          <cell r="B43">
            <v>-588668000</v>
          </cell>
          <cell r="C43">
            <v>-545426000</v>
          </cell>
          <cell r="D43">
            <v>-523928000</v>
          </cell>
          <cell r="E43">
            <v>-541608000</v>
          </cell>
          <cell r="F43">
            <v>-604070000</v>
          </cell>
          <cell r="G43">
            <v>-685326000</v>
          </cell>
          <cell r="H43">
            <v>-381571000</v>
          </cell>
          <cell r="I43">
            <v>-513851000</v>
          </cell>
          <cell r="J43">
            <v>-627130000</v>
          </cell>
          <cell r="K43">
            <v>-597787000</v>
          </cell>
          <cell r="L43">
            <v>-696071000</v>
          </cell>
          <cell r="M43">
            <v>-712820000</v>
          </cell>
          <cell r="N43">
            <v>-7018256000</v>
          </cell>
          <cell r="O43">
            <v>-1658022000</v>
          </cell>
          <cell r="P43">
            <v>-1831004000</v>
          </cell>
          <cell r="Q43">
            <v>-1522552000</v>
          </cell>
          <cell r="R43">
            <v>-2006678000</v>
          </cell>
          <cell r="S43">
            <v>-3489026000</v>
          </cell>
          <cell r="T43">
            <v>-3529230000</v>
          </cell>
        </row>
        <row r="44">
          <cell r="G44">
            <v>0</v>
          </cell>
          <cell r="J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Operating profit</v>
          </cell>
          <cell r="B45">
            <v>320128000</v>
          </cell>
          <cell r="C45">
            <v>331221000</v>
          </cell>
          <cell r="D45">
            <v>402529000</v>
          </cell>
          <cell r="E45">
            <v>241908000</v>
          </cell>
          <cell r="F45">
            <v>370452000</v>
          </cell>
          <cell r="G45">
            <v>300151000</v>
          </cell>
          <cell r="H45">
            <v>463713000</v>
          </cell>
          <cell r="I45">
            <v>531212000</v>
          </cell>
          <cell r="J45">
            <v>312139000</v>
          </cell>
          <cell r="K45">
            <v>273770000</v>
          </cell>
          <cell r="L45">
            <v>574491000</v>
          </cell>
          <cell r="M45">
            <v>483801000</v>
          </cell>
          <cell r="N45">
            <v>4605515000</v>
          </cell>
          <cell r="O45">
            <v>1053878000</v>
          </cell>
          <cell r="P45">
            <v>912511000</v>
          </cell>
          <cell r="Q45">
            <v>1307064000</v>
          </cell>
          <cell r="R45">
            <v>1332062000</v>
          </cell>
          <cell r="S45">
            <v>1966389000</v>
          </cell>
          <cell r="T45">
            <v>2639126000</v>
          </cell>
        </row>
        <row r="46">
          <cell r="G46">
            <v>0</v>
          </cell>
          <cell r="J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Financial income (expenses)</v>
          </cell>
          <cell r="B47">
            <v>-377894000</v>
          </cell>
          <cell r="C47">
            <v>-1434951000</v>
          </cell>
          <cell r="D47">
            <v>-3197085000</v>
          </cell>
          <cell r="E47">
            <v>-3246434000</v>
          </cell>
          <cell r="F47">
            <v>865440000</v>
          </cell>
          <cell r="G47">
            <v>-2380751000</v>
          </cell>
          <cell r="H47">
            <v>1513428000</v>
          </cell>
          <cell r="I47">
            <v>1520991000</v>
          </cell>
          <cell r="J47">
            <v>-497300000</v>
          </cell>
          <cell r="K47">
            <v>585404000</v>
          </cell>
          <cell r="L47">
            <v>-993741000</v>
          </cell>
          <cell r="M47">
            <v>-1293374000</v>
          </cell>
          <cell r="N47">
            <v>-8936267000</v>
          </cell>
          <cell r="O47">
            <v>-5009930000</v>
          </cell>
          <cell r="P47">
            <v>-4761745000</v>
          </cell>
          <cell r="Q47">
            <v>2537119000</v>
          </cell>
          <cell r="R47">
            <v>-1701711000</v>
          </cell>
          <cell r="S47">
            <v>-9771675000</v>
          </cell>
          <cell r="T47">
            <v>835408000</v>
          </cell>
        </row>
        <row r="48">
          <cell r="A48" t="str">
            <v>Share of profit (loss) in associates</v>
          </cell>
          <cell r="B48">
            <v>0</v>
          </cell>
          <cell r="C48">
            <v>0</v>
          </cell>
          <cell r="D48">
            <v>-654000</v>
          </cell>
          <cell r="E48">
            <v>0</v>
          </cell>
          <cell r="F48">
            <v>0</v>
          </cell>
          <cell r="G48">
            <v>-10507000</v>
          </cell>
          <cell r="H48">
            <v>0</v>
          </cell>
          <cell r="I48">
            <v>0</v>
          </cell>
          <cell r="J48">
            <v>2142000</v>
          </cell>
          <cell r="K48">
            <v>-1474000</v>
          </cell>
          <cell r="L48">
            <v>0</v>
          </cell>
          <cell r="M48">
            <v>4058000</v>
          </cell>
          <cell r="N48">
            <v>-6435000</v>
          </cell>
          <cell r="O48">
            <v>-654000</v>
          </cell>
          <cell r="P48">
            <v>-10507000</v>
          </cell>
          <cell r="Q48">
            <v>2142000</v>
          </cell>
          <cell r="R48">
            <v>2584000</v>
          </cell>
          <cell r="S48">
            <v>-11161000</v>
          </cell>
          <cell r="T48">
            <v>4726000</v>
          </cell>
        </row>
        <row r="49">
          <cell r="G49">
            <v>0</v>
          </cell>
          <cell r="S49">
            <v>0</v>
          </cell>
          <cell r="T49">
            <v>0</v>
          </cell>
        </row>
        <row r="50">
          <cell r="A50" t="str">
            <v>Hagnaður (tap) fyrir tekjuskatt</v>
          </cell>
          <cell r="B50">
            <v>-57766000</v>
          </cell>
          <cell r="C50">
            <v>-1103730000</v>
          </cell>
          <cell r="D50">
            <v>-2795210000</v>
          </cell>
          <cell r="E50">
            <v>-3004526000</v>
          </cell>
          <cell r="F50">
            <v>1235892000</v>
          </cell>
          <cell r="G50">
            <v>-2091107000</v>
          </cell>
          <cell r="H50">
            <v>1977141000</v>
          </cell>
          <cell r="I50">
            <v>2052203000</v>
          </cell>
          <cell r="J50">
            <v>-183019000</v>
          </cell>
          <cell r="K50">
            <v>857700000</v>
          </cell>
          <cell r="L50">
            <v>-419250000</v>
          </cell>
          <cell r="M50">
            <v>-805515000</v>
          </cell>
          <cell r="N50">
            <v>-4337187000</v>
          </cell>
          <cell r="O50">
            <v>-3956706000</v>
          </cell>
          <cell r="P50">
            <v>-3859741000</v>
          </cell>
          <cell r="Q50">
            <v>3846325000</v>
          </cell>
          <cell r="R50">
            <v>-367065000</v>
          </cell>
          <cell r="S50">
            <v>-7816447000</v>
          </cell>
          <cell r="T50">
            <v>3479260000</v>
          </cell>
        </row>
        <row r="51">
          <cell r="A51" t="str">
            <v>Income tax</v>
          </cell>
          <cell r="B51">
            <v>7282000</v>
          </cell>
          <cell r="C51">
            <v>201055000</v>
          </cell>
          <cell r="D51">
            <v>524118000</v>
          </cell>
          <cell r="E51">
            <v>582355000</v>
          </cell>
          <cell r="F51">
            <v>-261275000</v>
          </cell>
          <cell r="G51">
            <v>355491000</v>
          </cell>
          <cell r="H51">
            <v>-363950000</v>
          </cell>
          <cell r="I51">
            <v>-377630000</v>
          </cell>
          <cell r="J51">
            <v>26521000</v>
          </cell>
          <cell r="K51">
            <v>-162578000</v>
          </cell>
          <cell r="L51">
            <v>107692000</v>
          </cell>
          <cell r="M51">
            <v>138380000</v>
          </cell>
          <cell r="N51">
            <v>777461000</v>
          </cell>
          <cell r="O51">
            <v>732455000</v>
          </cell>
          <cell r="P51">
            <v>676571000</v>
          </cell>
          <cell r="Q51">
            <v>-715059000</v>
          </cell>
          <cell r="R51">
            <v>83494000</v>
          </cell>
          <cell r="S51">
            <v>1409026000</v>
          </cell>
          <cell r="T51">
            <v>-631565000</v>
          </cell>
        </row>
        <row r="52">
          <cell r="G52">
            <v>0</v>
          </cell>
          <cell r="J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(Loss) profit for the period</v>
          </cell>
          <cell r="B53">
            <v>-50484000</v>
          </cell>
          <cell r="C53">
            <v>-902675000</v>
          </cell>
          <cell r="D53">
            <v>-2271092000</v>
          </cell>
          <cell r="E53">
            <v>-2422171000</v>
          </cell>
          <cell r="F53">
            <v>974617000</v>
          </cell>
          <cell r="G53">
            <v>-1735616000</v>
          </cell>
          <cell r="H53">
            <v>1613191000</v>
          </cell>
          <cell r="I53">
            <v>1674573000</v>
          </cell>
          <cell r="J53">
            <v>-156498000</v>
          </cell>
          <cell r="K53">
            <v>695122000</v>
          </cell>
          <cell r="L53">
            <v>-311558000</v>
          </cell>
          <cell r="M53">
            <v>-667135000</v>
          </cell>
          <cell r="N53">
            <v>-3559726000</v>
          </cell>
          <cell r="O53">
            <v>-3224251000</v>
          </cell>
          <cell r="P53">
            <v>-3183170000</v>
          </cell>
          <cell r="Q53">
            <v>3131266000</v>
          </cell>
          <cell r="R53">
            <v>-283571000</v>
          </cell>
          <cell r="S53">
            <v>-6407421000</v>
          </cell>
          <cell r="T53">
            <v>2847695000</v>
          </cell>
        </row>
        <row r="58">
          <cell r="A58" t="str">
            <v>Equity holders of the parent</v>
          </cell>
          <cell r="B58">
            <v>-51322000</v>
          </cell>
          <cell r="C58">
            <v>-903562000</v>
          </cell>
          <cell r="D58">
            <v>-2271773000</v>
          </cell>
          <cell r="E58">
            <v>-2422459000</v>
          </cell>
          <cell r="F58">
            <v>974453000</v>
          </cell>
          <cell r="G58">
            <v>-1734843000</v>
          </cell>
          <cell r="H58">
            <v>1612539000</v>
          </cell>
          <cell r="I58">
            <v>1674688000</v>
          </cell>
          <cell r="J58">
            <v>-156739000</v>
          </cell>
          <cell r="K58">
            <v>695453000</v>
          </cell>
          <cell r="L58">
            <v>-315264000</v>
          </cell>
          <cell r="M58">
            <v>-682236000</v>
          </cell>
          <cell r="N58">
            <v>-3581065000</v>
          </cell>
          <cell r="O58">
            <v>-3226657000</v>
          </cell>
          <cell r="P58">
            <v>-3182849000</v>
          </cell>
          <cell r="Q58">
            <v>3130488000</v>
          </cell>
          <cell r="R58">
            <v>-302047000</v>
          </cell>
          <cell r="S58">
            <v>-6409506000</v>
          </cell>
          <cell r="T58">
            <v>2828441000</v>
          </cell>
        </row>
        <row r="59">
          <cell r="A59" t="str">
            <v>Minority interest</v>
          </cell>
          <cell r="B59">
            <v>838000</v>
          </cell>
          <cell r="C59">
            <v>887000</v>
          </cell>
          <cell r="D59">
            <v>681000</v>
          </cell>
          <cell r="E59">
            <v>288000</v>
          </cell>
          <cell r="F59">
            <v>164000</v>
          </cell>
          <cell r="G59">
            <v>-773000</v>
          </cell>
          <cell r="H59">
            <v>652000</v>
          </cell>
          <cell r="I59">
            <v>-115000</v>
          </cell>
          <cell r="J59">
            <v>241000</v>
          </cell>
          <cell r="K59">
            <v>-331000</v>
          </cell>
          <cell r="L59">
            <v>3706000</v>
          </cell>
          <cell r="M59">
            <v>15101000</v>
          </cell>
          <cell r="N59">
            <v>21339000</v>
          </cell>
          <cell r="O59">
            <v>2406000</v>
          </cell>
          <cell r="P59">
            <v>-321000</v>
          </cell>
          <cell r="Q59">
            <v>778000</v>
          </cell>
          <cell r="R59">
            <v>18476000</v>
          </cell>
          <cell r="S59">
            <v>2085000</v>
          </cell>
          <cell r="T59">
            <v>19254000</v>
          </cell>
        </row>
        <row r="60">
          <cell r="B60">
            <v>-50484000</v>
          </cell>
          <cell r="C60">
            <v>-902675000</v>
          </cell>
          <cell r="D60">
            <v>-2271092000</v>
          </cell>
          <cell r="E60">
            <v>-2422171000</v>
          </cell>
          <cell r="F60">
            <v>974617000</v>
          </cell>
          <cell r="G60">
            <v>-1735616000</v>
          </cell>
          <cell r="H60">
            <v>1613191000</v>
          </cell>
          <cell r="I60">
            <v>1674573000</v>
          </cell>
          <cell r="J60">
            <v>-156498000</v>
          </cell>
          <cell r="K60">
            <v>695122000</v>
          </cell>
          <cell r="L60">
            <v>-311558000</v>
          </cell>
          <cell r="M60">
            <v>-667135000</v>
          </cell>
          <cell r="N60">
            <v>-3559726000</v>
          </cell>
          <cell r="O60">
            <v>-3224251000</v>
          </cell>
          <cell r="P60">
            <v>-3183170000</v>
          </cell>
          <cell r="Q60">
            <v>3131266000</v>
          </cell>
          <cell r="R60">
            <v>-283571000</v>
          </cell>
          <cell r="S60">
            <v>-6407421000</v>
          </cell>
          <cell r="T60">
            <v>2847695000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4:M47"/>
  <sheetViews>
    <sheetView showGridLines="0" topLeftCell="A16" workbookViewId="0">
      <selection activeCell="C44" sqref="C44"/>
    </sheetView>
  </sheetViews>
  <sheetFormatPr defaultColWidth="10.6640625" defaultRowHeight="12.75"/>
  <cols>
    <col min="1" max="1" width="48.5" style="2" bestFit="1" customWidth="1"/>
    <col min="2" max="2" width="7.5" style="2" customWidth="1"/>
    <col min="3" max="3" width="18.83203125" style="2" customWidth="1"/>
    <col min="4" max="4" width="1.83203125" style="2" customWidth="1"/>
    <col min="5" max="5" width="18.83203125" style="2" customWidth="1"/>
    <col min="6" max="6" width="1.83203125" style="2" customWidth="1"/>
    <col min="7" max="7" width="18.83203125" style="2" customWidth="1"/>
    <col min="8" max="8" width="1.83203125" style="2" customWidth="1"/>
    <col min="9" max="9" width="18.83203125" style="2" customWidth="1"/>
    <col min="10" max="10" width="1.83203125" style="2" customWidth="1"/>
    <col min="11" max="11" width="18.83203125" style="2" customWidth="1"/>
    <col min="12" max="13" width="1.83203125" style="2" customWidth="1"/>
    <col min="14" max="16384" width="10.6640625" style="2"/>
  </cols>
  <sheetData>
    <row r="4" spans="1:13" ht="15">
      <c r="A4" s="1"/>
    </row>
    <row r="5" spans="1:13" ht="15">
      <c r="A5" s="1" t="s">
        <v>55</v>
      </c>
    </row>
    <row r="6" spans="1:13" ht="15">
      <c r="A6" s="1"/>
    </row>
    <row r="8" spans="1:13" ht="15">
      <c r="A8" s="1"/>
    </row>
    <row r="9" spans="1:13">
      <c r="A9" s="6" t="s">
        <v>47</v>
      </c>
      <c r="E9" s="22"/>
      <c r="F9" s="22"/>
      <c r="G9" s="23"/>
      <c r="H9" s="23"/>
      <c r="I9" s="23"/>
      <c r="J9" s="23"/>
      <c r="K9" s="23"/>
      <c r="L9" s="23"/>
      <c r="M9" s="23"/>
    </row>
    <row r="10" spans="1:13" ht="14.25">
      <c r="A10" s="10" t="s">
        <v>18</v>
      </c>
      <c r="C10" s="20">
        <v>2008</v>
      </c>
      <c r="E10" s="20">
        <v>2007</v>
      </c>
      <c r="F10" s="20"/>
      <c r="G10" s="20">
        <v>2006</v>
      </c>
      <c r="H10" s="21"/>
      <c r="I10" s="20">
        <v>2005</v>
      </c>
      <c r="J10" s="20"/>
      <c r="K10" s="20">
        <v>2004</v>
      </c>
      <c r="L10" s="20"/>
      <c r="M10" s="20"/>
    </row>
    <row r="11" spans="1:13" ht="14.25">
      <c r="A11" s="12" t="s">
        <v>19</v>
      </c>
      <c r="C11" s="4">
        <f>39012846+613823</f>
        <v>39626669</v>
      </c>
      <c r="E11" s="4">
        <f>32719079+638690</f>
        <v>33357769</v>
      </c>
      <c r="F11" s="4"/>
      <c r="G11" s="4">
        <f>25030127+265013</f>
        <v>25295140</v>
      </c>
      <c r="H11" s="8"/>
      <c r="I11" s="4">
        <f>21641489+399943</f>
        <v>22041432</v>
      </c>
      <c r="J11" s="9"/>
      <c r="K11" s="4">
        <f>19803120+615930</f>
        <v>20419050</v>
      </c>
      <c r="L11" s="13"/>
      <c r="M11" s="13"/>
    </row>
    <row r="12" spans="1:13" ht="14.25">
      <c r="A12" s="12" t="s">
        <v>20</v>
      </c>
      <c r="C12" s="3">
        <f>-23278076-11339040+3956412</f>
        <v>-30660704</v>
      </c>
      <c r="E12" s="3">
        <f>-18972885-9093817-E14</f>
        <v>-23864677</v>
      </c>
      <c r="F12" s="4"/>
      <c r="G12" s="3">
        <f>-13671369-7018256+3837204</f>
        <v>-16852421</v>
      </c>
      <c r="H12" s="8"/>
      <c r="I12" s="3">
        <f>-11561970-6873229+3847409</f>
        <v>-14587790</v>
      </c>
      <c r="J12" s="9"/>
      <c r="K12" s="3">
        <f>-9938555-7041797+4084520</f>
        <v>-12895832</v>
      </c>
      <c r="L12" s="13"/>
      <c r="M12" s="13"/>
    </row>
    <row r="13" spans="1:13" ht="14.25">
      <c r="A13" s="12" t="s">
        <v>21</v>
      </c>
      <c r="C13" s="4">
        <f>C11+C12</f>
        <v>8965965</v>
      </c>
      <c r="E13" s="4">
        <f>E11+E12</f>
        <v>9493092</v>
      </c>
      <c r="F13" s="4"/>
      <c r="G13" s="4">
        <f>G11+G12</f>
        <v>8442719</v>
      </c>
      <c r="H13" s="8"/>
      <c r="I13" s="4">
        <f>I11+I12</f>
        <v>7453642</v>
      </c>
      <c r="J13" s="9"/>
      <c r="K13" s="4">
        <f>K11+K12</f>
        <v>7523218</v>
      </c>
      <c r="L13" s="13"/>
      <c r="M13" s="13"/>
    </row>
    <row r="14" spans="1:13" ht="14.25">
      <c r="A14" s="12" t="s">
        <v>46</v>
      </c>
      <c r="C14" s="4">
        <v>-3956412</v>
      </c>
      <c r="E14" s="4">
        <v>-4202025</v>
      </c>
      <c r="F14" s="4"/>
      <c r="G14" s="4">
        <v>-3837207</v>
      </c>
      <c r="H14" s="8"/>
      <c r="I14" s="4">
        <v>-3847409</v>
      </c>
      <c r="J14" s="9"/>
      <c r="K14" s="4">
        <v>-4084520</v>
      </c>
      <c r="L14" s="13"/>
      <c r="M14" s="13"/>
    </row>
    <row r="15" spans="1:13" ht="14.25">
      <c r="A15" s="12" t="s">
        <v>56</v>
      </c>
      <c r="C15" s="3">
        <v>-2397368</v>
      </c>
      <c r="E15" s="3">
        <v>0</v>
      </c>
      <c r="F15" s="4"/>
      <c r="G15" s="3">
        <v>0</v>
      </c>
      <c r="H15" s="8"/>
      <c r="I15" s="3">
        <v>0</v>
      </c>
      <c r="J15" s="9"/>
      <c r="K15" s="3">
        <v>0</v>
      </c>
      <c r="L15" s="13"/>
      <c r="M15" s="13"/>
    </row>
    <row r="16" spans="1:13" ht="14.25">
      <c r="A16" s="12" t="s">
        <v>22</v>
      </c>
      <c r="C16" s="4">
        <f>C13+C14+C15</f>
        <v>2612185</v>
      </c>
      <c r="E16" s="4">
        <f>E13+E14+E15</f>
        <v>5291067</v>
      </c>
      <c r="F16" s="4"/>
      <c r="G16" s="4">
        <f>G13+G14+G15</f>
        <v>4605512</v>
      </c>
      <c r="H16" s="8"/>
      <c r="I16" s="4">
        <f>I13+I14+I15</f>
        <v>3606233</v>
      </c>
      <c r="J16" s="9"/>
      <c r="K16" s="4">
        <f>K13+K14+K15</f>
        <v>3438698</v>
      </c>
      <c r="L16" s="13"/>
      <c r="M16" s="13"/>
    </row>
    <row r="17" spans="1:13" ht="14.25">
      <c r="A17" s="12" t="s">
        <v>23</v>
      </c>
      <c r="C17" s="4">
        <v>-9499679</v>
      </c>
      <c r="E17" s="4">
        <v>-3274070</v>
      </c>
      <c r="F17" s="4"/>
      <c r="G17" s="4">
        <v>-8936267</v>
      </c>
      <c r="H17" s="8"/>
      <c r="I17" s="4">
        <v>692214</v>
      </c>
      <c r="J17" s="9"/>
      <c r="K17" s="4">
        <v>510648</v>
      </c>
      <c r="L17" s="13"/>
      <c r="M17" s="13"/>
    </row>
    <row r="18" spans="1:13" ht="14.25">
      <c r="A18" s="12" t="s">
        <v>0</v>
      </c>
      <c r="C18" s="3">
        <v>-119023</v>
      </c>
      <c r="E18" s="3">
        <v>-26003</v>
      </c>
      <c r="F18" s="4"/>
      <c r="G18" s="3">
        <v>-6435</v>
      </c>
      <c r="H18" s="8"/>
      <c r="I18" s="3">
        <v>-30736</v>
      </c>
      <c r="J18" s="9"/>
      <c r="K18" s="3">
        <v>-89524</v>
      </c>
      <c r="L18" s="13"/>
      <c r="M18" s="13"/>
    </row>
    <row r="19" spans="1:13" ht="14.25">
      <c r="A19" s="12" t="s">
        <v>24</v>
      </c>
      <c r="C19" s="4">
        <f>C16+C17+C18</f>
        <v>-7006517</v>
      </c>
      <c r="E19" s="4">
        <f>E16+E17+E18</f>
        <v>1990994</v>
      </c>
      <c r="F19" s="4">
        <f>F16+F17+F18</f>
        <v>0</v>
      </c>
      <c r="G19" s="4">
        <f>G16+G17+G18</f>
        <v>-4337190</v>
      </c>
      <c r="H19" s="8"/>
      <c r="I19" s="4">
        <f>I16+I17+I18</f>
        <v>4267711</v>
      </c>
      <c r="J19" s="9"/>
      <c r="K19" s="4">
        <f>K16+K17+K18</f>
        <v>3859822</v>
      </c>
      <c r="L19" s="13"/>
      <c r="M19" s="13"/>
    </row>
    <row r="20" spans="1:13" ht="14.25">
      <c r="A20" s="12" t="s">
        <v>25</v>
      </c>
      <c r="C20" s="4">
        <v>582998</v>
      </c>
      <c r="E20" s="4">
        <v>-304933</v>
      </c>
      <c r="F20" s="4"/>
      <c r="G20" s="4">
        <v>777461</v>
      </c>
      <c r="H20" s="8"/>
      <c r="I20" s="4">
        <v>-235622</v>
      </c>
      <c r="J20" s="9"/>
      <c r="K20" s="4">
        <v>-768755</v>
      </c>
      <c r="L20" s="13"/>
      <c r="M20" s="13"/>
    </row>
    <row r="21" spans="1:13">
      <c r="A21" s="12" t="s">
        <v>52</v>
      </c>
      <c r="C21" s="4">
        <v>0</v>
      </c>
      <c r="E21" s="4">
        <v>1395755</v>
      </c>
      <c r="G21" s="2">
        <v>0</v>
      </c>
      <c r="I21" s="2">
        <v>0</v>
      </c>
      <c r="K21" s="2">
        <v>0</v>
      </c>
    </row>
    <row r="22" spans="1:13" ht="15" thickBot="1">
      <c r="A22" s="12" t="s">
        <v>26</v>
      </c>
      <c r="C22" s="5">
        <f>SUM(C19:C21)</f>
        <v>-6423519</v>
      </c>
      <c r="E22" s="5">
        <f>SUM(E19:E21)</f>
        <v>3081816</v>
      </c>
      <c r="F22" s="4"/>
      <c r="G22" s="5">
        <f>SUM(G19:G20)</f>
        <v>-3559729</v>
      </c>
      <c r="H22" s="8"/>
      <c r="I22" s="5">
        <f>SUM(I19:I20)</f>
        <v>4032089</v>
      </c>
      <c r="J22" s="9"/>
      <c r="K22" s="5">
        <f>SUM(K19:K20)</f>
        <v>3091067</v>
      </c>
      <c r="L22" s="13"/>
      <c r="M22" s="13"/>
    </row>
    <row r="23" spans="1:13" ht="15" thickTop="1">
      <c r="A23" s="12"/>
      <c r="C23" s="4"/>
      <c r="E23" s="4"/>
      <c r="F23" s="4"/>
      <c r="G23" s="13"/>
      <c r="H23" s="8"/>
      <c r="I23" s="4"/>
      <c r="J23" s="9"/>
      <c r="K23" s="25"/>
      <c r="L23" s="13"/>
      <c r="M23" s="13"/>
    </row>
    <row r="24" spans="1:13" ht="14.25">
      <c r="A24" s="12"/>
      <c r="C24" s="4"/>
      <c r="E24" s="4"/>
      <c r="F24" s="4"/>
      <c r="G24" s="14"/>
      <c r="H24" s="8"/>
      <c r="I24" s="4"/>
      <c r="J24" s="9"/>
      <c r="K24" s="14"/>
      <c r="L24" s="11"/>
      <c r="M24" s="11"/>
    </row>
    <row r="25" spans="1:13" ht="14.25">
      <c r="A25" s="10" t="s">
        <v>27</v>
      </c>
      <c r="C25" s="17">
        <v>39813</v>
      </c>
      <c r="E25" s="17">
        <v>39447</v>
      </c>
      <c r="F25" s="17"/>
      <c r="G25" s="17">
        <v>39082</v>
      </c>
      <c r="H25" s="18"/>
      <c r="I25" s="17">
        <v>38717</v>
      </c>
      <c r="J25" s="19"/>
      <c r="K25" s="17">
        <v>38352</v>
      </c>
      <c r="L25" s="20"/>
      <c r="M25" s="20"/>
    </row>
    <row r="26" spans="1:13" ht="14.25">
      <c r="A26" s="16" t="s">
        <v>28</v>
      </c>
      <c r="C26" s="4">
        <v>88986205</v>
      </c>
      <c r="E26" s="4">
        <v>85045587</v>
      </c>
      <c r="F26" s="4"/>
      <c r="G26" s="4">
        <v>81099461</v>
      </c>
      <c r="H26" s="8"/>
      <c r="I26" s="4">
        <v>78016978</v>
      </c>
      <c r="J26" s="9"/>
      <c r="K26" s="4">
        <v>20783266</v>
      </c>
      <c r="L26" s="11"/>
      <c r="M26" s="11"/>
    </row>
    <row r="27" spans="1:13" ht="14.25">
      <c r="A27" s="16" t="s">
        <v>29</v>
      </c>
      <c r="C27" s="4">
        <v>39670884</v>
      </c>
      <c r="E27" s="4">
        <v>12595470</v>
      </c>
      <c r="F27" s="4"/>
      <c r="G27" s="4">
        <v>7807277</v>
      </c>
      <c r="H27" s="8"/>
      <c r="I27" s="4">
        <v>5238426</v>
      </c>
      <c r="J27" s="9"/>
      <c r="K27" s="4">
        <v>8408365</v>
      </c>
      <c r="L27" s="11"/>
      <c r="M27" s="11"/>
    </row>
    <row r="28" spans="1:13" ht="15" thickBot="1">
      <c r="A28" s="7" t="s">
        <v>1</v>
      </c>
      <c r="C28" s="5">
        <f>SUM(C26:C27)</f>
        <v>128657089</v>
      </c>
      <c r="E28" s="5">
        <f>SUM(E26:E27)</f>
        <v>97641057</v>
      </c>
      <c r="F28" s="4"/>
      <c r="G28" s="5">
        <f>SUM(G26:G27)</f>
        <v>88906738</v>
      </c>
      <c r="H28" s="8"/>
      <c r="I28" s="5">
        <f>SUM(I26:I27)</f>
        <v>83255404</v>
      </c>
      <c r="J28" s="9"/>
      <c r="K28" s="5">
        <f>SUM(K26:K27)</f>
        <v>29191631</v>
      </c>
      <c r="L28" s="11"/>
      <c r="M28" s="11"/>
    </row>
    <row r="29" spans="1:13" ht="15" thickTop="1">
      <c r="A29" s="16"/>
      <c r="C29" s="4"/>
      <c r="E29" s="4"/>
      <c r="F29" s="4"/>
      <c r="G29" s="15"/>
      <c r="H29" s="8"/>
      <c r="I29" s="4"/>
      <c r="J29" s="9"/>
      <c r="K29" s="15"/>
      <c r="L29" s="11"/>
      <c r="M29" s="11"/>
    </row>
    <row r="30" spans="1:13" ht="14.25">
      <c r="A30" s="16" t="s">
        <v>30</v>
      </c>
      <c r="C30" s="4">
        <v>36547217</v>
      </c>
      <c r="E30" s="4">
        <v>32756554</v>
      </c>
      <c r="F30" s="4"/>
      <c r="G30" s="4">
        <v>29446873</v>
      </c>
      <c r="H30" s="8"/>
      <c r="I30" s="4">
        <v>32801052</v>
      </c>
      <c r="J30" s="9"/>
      <c r="K30" s="4">
        <v>17500543</v>
      </c>
      <c r="L30" s="11"/>
      <c r="M30" s="11"/>
    </row>
    <row r="31" spans="1:13" ht="14.25">
      <c r="A31" s="16" t="s">
        <v>31</v>
      </c>
      <c r="C31" s="4">
        <v>77610508</v>
      </c>
      <c r="E31" s="4">
        <v>50739860</v>
      </c>
      <c r="F31" s="4"/>
      <c r="G31" s="4">
        <v>50903244</v>
      </c>
      <c r="H31" s="8"/>
      <c r="I31" s="4">
        <v>44601880</v>
      </c>
      <c r="J31" s="9"/>
      <c r="K31" s="4">
        <v>4755474</v>
      </c>
      <c r="L31" s="11"/>
      <c r="M31" s="28"/>
    </row>
    <row r="32" spans="1:13" ht="14.25">
      <c r="A32" s="16" t="s">
        <v>32</v>
      </c>
      <c r="C32" s="4">
        <v>14499364</v>
      </c>
      <c r="E32" s="4">
        <v>14144400</v>
      </c>
      <c r="F32" s="4"/>
      <c r="G32" s="4">
        <v>8556621</v>
      </c>
      <c r="H32" s="8"/>
      <c r="I32" s="4">
        <v>5852472</v>
      </c>
      <c r="J32" s="9"/>
      <c r="K32" s="4">
        <v>6935614</v>
      </c>
      <c r="L32" s="11"/>
      <c r="M32" s="11"/>
    </row>
    <row r="33" spans="1:13" ht="15" thickBot="1">
      <c r="A33" s="7" t="s">
        <v>33</v>
      </c>
      <c r="C33" s="5">
        <f>SUM(C30:C32)</f>
        <v>128657089</v>
      </c>
      <c r="E33" s="5">
        <f>SUM(E30:E32)</f>
        <v>97640814</v>
      </c>
      <c r="F33" s="4"/>
      <c r="G33" s="5">
        <f>SUM(G30:G32)</f>
        <v>88906738</v>
      </c>
      <c r="H33" s="8"/>
      <c r="I33" s="5">
        <f>SUM(I30:I32)</f>
        <v>83255404</v>
      </c>
      <c r="J33" s="9"/>
      <c r="K33" s="5">
        <f>SUM(K30:K32)</f>
        <v>29191631</v>
      </c>
      <c r="L33" s="11"/>
      <c r="M33" s="11"/>
    </row>
    <row r="34" spans="1:13" ht="13.5" thickTop="1"/>
    <row r="37" spans="1:13" ht="14.25">
      <c r="A37" s="6" t="s">
        <v>49</v>
      </c>
      <c r="C37" s="17"/>
      <c r="E37" s="17"/>
      <c r="F37" s="17"/>
      <c r="G37" s="17"/>
      <c r="H37" s="18"/>
      <c r="I37" s="17"/>
      <c r="J37" s="19"/>
      <c r="K37" s="17"/>
      <c r="L37" s="20"/>
      <c r="M37" s="20"/>
    </row>
    <row r="38" spans="1:13" ht="14.25">
      <c r="A38" s="16" t="s">
        <v>16</v>
      </c>
      <c r="C38" s="4">
        <f>C13</f>
        <v>8965965</v>
      </c>
      <c r="E38" s="4">
        <f>E13</f>
        <v>9493092</v>
      </c>
      <c r="F38" s="15"/>
      <c r="G38" s="4">
        <f>G13</f>
        <v>8442719</v>
      </c>
      <c r="H38" s="4"/>
      <c r="I38" s="4">
        <f>I13</f>
        <v>7453642</v>
      </c>
      <c r="J38" s="26"/>
      <c r="K38" s="4">
        <f>K13</f>
        <v>7523218</v>
      </c>
      <c r="L38" s="27"/>
      <c r="M38" s="27"/>
    </row>
    <row r="39" spans="1:13">
      <c r="A39" s="16" t="s">
        <v>2</v>
      </c>
      <c r="C39" s="24">
        <f>C13/C11</f>
        <v>0.22626088001492126</v>
      </c>
      <c r="E39" s="24">
        <f>E13/E11</f>
        <v>0.28458413990456016</v>
      </c>
      <c r="F39" s="24"/>
      <c r="G39" s="24">
        <f>G13/G11</f>
        <v>0.33376842349953389</v>
      </c>
      <c r="H39" s="24"/>
      <c r="I39" s="24">
        <f>I13/I11</f>
        <v>0.33816505207102698</v>
      </c>
      <c r="J39" s="24"/>
      <c r="K39" s="24">
        <f>K13/K11</f>
        <v>0.36844113707542714</v>
      </c>
      <c r="L39" s="24"/>
      <c r="M39" s="24"/>
    </row>
    <row r="40" spans="1:13">
      <c r="A40" s="16" t="s">
        <v>3</v>
      </c>
      <c r="C40" s="24">
        <f>C16/C11</f>
        <v>6.5919873305525636E-2</v>
      </c>
      <c r="E40" s="24">
        <f>E16/E11</f>
        <v>0.15861573356419609</v>
      </c>
      <c r="F40" s="24"/>
      <c r="G40" s="24">
        <f>G16/G11</f>
        <v>0.1820710223386785</v>
      </c>
      <c r="H40" s="24"/>
      <c r="I40" s="24">
        <f>I16/I11</f>
        <v>0.16361155663570315</v>
      </c>
      <c r="J40" s="24"/>
      <c r="K40" s="24">
        <f>K16/K11</f>
        <v>0.16840636562425773</v>
      </c>
      <c r="L40" s="24"/>
      <c r="M40" s="24"/>
    </row>
    <row r="41" spans="1:13">
      <c r="A41" s="16" t="s">
        <v>51</v>
      </c>
      <c r="C41" s="4">
        <v>10101895</v>
      </c>
      <c r="E41" s="4">
        <v>9014477</v>
      </c>
      <c r="G41" s="4">
        <v>8654280</v>
      </c>
      <c r="I41" s="4">
        <v>8178099</v>
      </c>
      <c r="K41" s="4">
        <v>6876426</v>
      </c>
    </row>
    <row r="42" spans="1:13">
      <c r="A42" s="16" t="s">
        <v>4</v>
      </c>
      <c r="C42" s="24">
        <f>C41/C11</f>
        <v>0.25492667576979533</v>
      </c>
      <c r="E42" s="24">
        <f>E41/E11</f>
        <v>0.27023620794304321</v>
      </c>
      <c r="F42" s="24"/>
      <c r="G42" s="24">
        <f>G41/G11</f>
        <v>0.34213212498527384</v>
      </c>
      <c r="H42" s="24"/>
      <c r="I42" s="24">
        <f>I41/I11</f>
        <v>0.37103301636663172</v>
      </c>
      <c r="J42" s="24"/>
      <c r="K42" s="24">
        <f>K41/K11</f>
        <v>0.33676522658987562</v>
      </c>
      <c r="L42" s="24"/>
      <c r="M42" s="24"/>
    </row>
    <row r="43" spans="1:13">
      <c r="A43" s="16" t="s">
        <v>5</v>
      </c>
      <c r="C43" s="24">
        <f>C30/C28</f>
        <v>0.28406687329914637</v>
      </c>
      <c r="E43" s="24">
        <f>E30/E28</f>
        <v>0.33547930559580075</v>
      </c>
      <c r="F43" s="24"/>
      <c r="G43" s="24">
        <f>G30/G28</f>
        <v>0.33121081329066421</v>
      </c>
      <c r="H43" s="24"/>
      <c r="I43" s="24">
        <f>I30/I28</f>
        <v>0.39398105617264195</v>
      </c>
      <c r="J43" s="24"/>
      <c r="K43" s="24">
        <f>K30/K28</f>
        <v>0.59950548840522133</v>
      </c>
      <c r="L43" s="24"/>
      <c r="M43" s="24"/>
    </row>
    <row r="47" spans="1:13">
      <c r="A47" s="2" t="s">
        <v>57</v>
      </c>
    </row>
  </sheetData>
  <phoneticPr fontId="32" type="noConversion"/>
  <pageMargins left="0.75" right="0.75" top="0.63" bottom="1" header="0.5" footer="0.5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4:M47"/>
  <sheetViews>
    <sheetView showGridLines="0" tabSelected="1" topLeftCell="A7" workbookViewId="0">
      <selection activeCell="A48" sqref="A48"/>
    </sheetView>
  </sheetViews>
  <sheetFormatPr defaultColWidth="10.6640625" defaultRowHeight="12.75"/>
  <cols>
    <col min="1" max="1" width="53.33203125" style="2" customWidth="1"/>
    <col min="2" max="2" width="7.5" style="2" customWidth="1"/>
    <col min="3" max="3" width="18.5" style="2" customWidth="1"/>
    <col min="4" max="4" width="1.83203125" style="2" customWidth="1"/>
    <col min="5" max="5" width="18.5" style="2" customWidth="1"/>
    <col min="6" max="6" width="1.83203125" style="38" customWidth="1"/>
    <col min="7" max="7" width="18.5" style="2" customWidth="1"/>
    <col min="8" max="8" width="2.1640625" style="29" customWidth="1"/>
    <col min="9" max="9" width="16.83203125" style="2" bestFit="1" customWidth="1"/>
    <col min="10" max="10" width="2.1640625" style="29" customWidth="1"/>
    <col min="11" max="11" width="19.5" style="2" bestFit="1" customWidth="1"/>
    <col min="12" max="13" width="2.1640625" style="29" customWidth="1"/>
    <col min="14" max="14" width="3.33203125" style="2" customWidth="1"/>
    <col min="15" max="15" width="12" style="2" bestFit="1" customWidth="1"/>
    <col min="16" max="16384" width="10.6640625" style="2"/>
  </cols>
  <sheetData>
    <row r="4" spans="1:13" ht="15">
      <c r="A4" s="1"/>
    </row>
    <row r="5" spans="1:13" ht="15">
      <c r="A5" s="1" t="s">
        <v>54</v>
      </c>
    </row>
    <row r="6" spans="1:13" ht="15">
      <c r="A6" s="1"/>
    </row>
    <row r="7" spans="1:13">
      <c r="K7" s="42"/>
      <c r="L7" s="42"/>
    </row>
    <row r="8" spans="1:13">
      <c r="L8" s="29">
        <v>7380</v>
      </c>
    </row>
    <row r="9" spans="1:13">
      <c r="A9" s="6" t="s">
        <v>47</v>
      </c>
      <c r="C9" s="22"/>
      <c r="E9" s="22"/>
      <c r="F9" s="39"/>
      <c r="G9" s="23"/>
      <c r="H9" s="30"/>
      <c r="I9" s="23"/>
      <c r="J9" s="30"/>
      <c r="K9" s="23"/>
      <c r="L9" s="30"/>
      <c r="M9" s="30"/>
    </row>
    <row r="10" spans="1:13" ht="14.25">
      <c r="A10" s="10" t="s">
        <v>43</v>
      </c>
      <c r="C10" s="20">
        <v>2008</v>
      </c>
      <c r="E10" s="20">
        <v>2007</v>
      </c>
      <c r="F10" s="40"/>
      <c r="G10" s="20">
        <v>2006</v>
      </c>
      <c r="H10" s="31"/>
      <c r="I10" s="20">
        <v>2005</v>
      </c>
      <c r="J10" s="31"/>
      <c r="K10" s="20">
        <v>2004</v>
      </c>
      <c r="L10" s="20"/>
      <c r="M10" s="20"/>
    </row>
    <row r="11" spans="1:13">
      <c r="A11" s="12" t="s">
        <v>37</v>
      </c>
      <c r="C11" s="4">
        <f ca="1">Fréttatilkynning!C11</f>
        <v>39626669</v>
      </c>
      <c r="E11" s="4">
        <f ca="1">Fréttatilkynning!E11</f>
        <v>33357769</v>
      </c>
      <c r="F11" s="32"/>
      <c r="G11" s="4">
        <f ca="1">Fréttatilkynning!G11</f>
        <v>25295140</v>
      </c>
      <c r="H11" s="32"/>
      <c r="I11" s="4">
        <f ca="1">Fréttatilkynning!I11</f>
        <v>22041432</v>
      </c>
      <c r="J11" s="32"/>
      <c r="K11" s="4">
        <f ca="1">Fréttatilkynning!K11</f>
        <v>20419050</v>
      </c>
      <c r="L11" s="32"/>
      <c r="M11" s="32"/>
    </row>
    <row r="12" spans="1:13">
      <c r="A12" s="12" t="s">
        <v>36</v>
      </c>
      <c r="C12" s="3">
        <f ca="1">Fréttatilkynning!C12</f>
        <v>-30660704</v>
      </c>
      <c r="E12" s="3">
        <f ca="1">Fréttatilkynning!E12</f>
        <v>-23864677</v>
      </c>
      <c r="F12" s="32"/>
      <c r="G12" s="3">
        <f ca="1">Fréttatilkynning!G12</f>
        <v>-16852421</v>
      </c>
      <c r="H12" s="32"/>
      <c r="I12" s="3">
        <f ca="1">Fréttatilkynning!I12</f>
        <v>-14587790</v>
      </c>
      <c r="J12" s="32"/>
      <c r="K12" s="3">
        <f ca="1">Fréttatilkynning!K12</f>
        <v>-12895832</v>
      </c>
      <c r="L12" s="32"/>
      <c r="M12" s="32"/>
    </row>
    <row r="13" spans="1:13">
      <c r="A13" s="12" t="s">
        <v>34</v>
      </c>
      <c r="C13" s="4">
        <f ca="1">Fréttatilkynning!C13</f>
        <v>8965965</v>
      </c>
      <c r="E13" s="4">
        <f ca="1">Fréttatilkynning!E13</f>
        <v>9493092</v>
      </c>
      <c r="F13" s="32"/>
      <c r="G13" s="4">
        <f ca="1">Fréttatilkynning!G13</f>
        <v>8442719</v>
      </c>
      <c r="H13" s="32"/>
      <c r="I13" s="4">
        <f ca="1">Fréttatilkynning!I13</f>
        <v>7453642</v>
      </c>
      <c r="J13" s="32"/>
      <c r="K13" s="4">
        <f ca="1">Fréttatilkynning!K13</f>
        <v>7523218</v>
      </c>
      <c r="L13" s="32"/>
      <c r="M13" s="32"/>
    </row>
    <row r="14" spans="1:13">
      <c r="A14" s="12" t="s">
        <v>35</v>
      </c>
      <c r="C14" s="4">
        <f ca="1">Fréttatilkynning!C14</f>
        <v>-3956412</v>
      </c>
      <c r="E14" s="4">
        <f ca="1">Fréttatilkynning!E14</f>
        <v>-4202025</v>
      </c>
      <c r="F14" s="32"/>
      <c r="G14" s="4">
        <f ca="1">Fréttatilkynning!G14</f>
        <v>-3837207</v>
      </c>
      <c r="H14" s="32"/>
      <c r="I14" s="4">
        <f ca="1">Fréttatilkynning!I14</f>
        <v>-3847409</v>
      </c>
      <c r="J14" s="32"/>
      <c r="K14" s="4">
        <f ca="1">Fréttatilkynning!K14</f>
        <v>-4084520</v>
      </c>
      <c r="L14" s="32"/>
      <c r="M14" s="32"/>
    </row>
    <row r="15" spans="1:13">
      <c r="A15" s="12" t="s">
        <v>58</v>
      </c>
      <c r="C15" s="3">
        <f ca="1">Fréttatilkynning!C15</f>
        <v>-2397368</v>
      </c>
      <c r="E15" s="3">
        <f ca="1">Fréttatilkynning!E15</f>
        <v>0</v>
      </c>
      <c r="F15" s="32"/>
      <c r="G15" s="3">
        <f ca="1">Fréttatilkynning!G15</f>
        <v>0</v>
      </c>
      <c r="H15" s="32"/>
      <c r="I15" s="3">
        <f ca="1">Fréttatilkynning!I15</f>
        <v>0</v>
      </c>
      <c r="J15" s="32"/>
      <c r="K15" s="3">
        <f ca="1">Fréttatilkynning!K15</f>
        <v>0</v>
      </c>
      <c r="L15" s="32"/>
      <c r="M15" s="32"/>
    </row>
    <row r="16" spans="1:13">
      <c r="A16" s="12" t="s">
        <v>6</v>
      </c>
      <c r="C16" s="4">
        <f ca="1">Fréttatilkynning!C16</f>
        <v>2612185</v>
      </c>
      <c r="E16" s="4">
        <f ca="1">Fréttatilkynning!E16</f>
        <v>5291067</v>
      </c>
      <c r="F16" s="32"/>
      <c r="G16" s="4">
        <f ca="1">Fréttatilkynning!G16</f>
        <v>4605512</v>
      </c>
      <c r="H16" s="32"/>
      <c r="I16" s="4">
        <f ca="1">Fréttatilkynning!I16</f>
        <v>3606233</v>
      </c>
      <c r="J16" s="32"/>
      <c r="K16" s="4">
        <f ca="1">Fréttatilkynning!K16</f>
        <v>3438698</v>
      </c>
      <c r="L16" s="32"/>
      <c r="M16" s="32"/>
    </row>
    <row r="17" spans="1:13">
      <c r="A17" s="12" t="s">
        <v>38</v>
      </c>
      <c r="C17" s="4">
        <f ca="1">Fréttatilkynning!C17</f>
        <v>-9499679</v>
      </c>
      <c r="E17" s="4">
        <f ca="1">Fréttatilkynning!E17</f>
        <v>-3274070</v>
      </c>
      <c r="F17" s="32"/>
      <c r="G17" s="4">
        <f ca="1">Fréttatilkynning!G17</f>
        <v>-8936267</v>
      </c>
      <c r="H17" s="32"/>
      <c r="I17" s="4">
        <f ca="1">Fréttatilkynning!I17</f>
        <v>692214</v>
      </c>
      <c r="J17" s="32"/>
      <c r="K17" s="4">
        <f ca="1">Fréttatilkynning!K17</f>
        <v>510648</v>
      </c>
      <c r="L17" s="32"/>
      <c r="M17" s="32"/>
    </row>
    <row r="18" spans="1:13">
      <c r="A18" s="12" t="s">
        <v>39</v>
      </c>
      <c r="C18" s="3">
        <f ca="1">Fréttatilkynning!C18</f>
        <v>-119023</v>
      </c>
      <c r="E18" s="3">
        <f ca="1">Fréttatilkynning!E18</f>
        <v>-26003</v>
      </c>
      <c r="F18" s="32"/>
      <c r="G18" s="3">
        <f ca="1">Fréttatilkynning!G18</f>
        <v>-6435</v>
      </c>
      <c r="H18" s="32"/>
      <c r="I18" s="3">
        <f ca="1">Fréttatilkynning!I18</f>
        <v>-30736</v>
      </c>
      <c r="J18" s="32"/>
      <c r="K18" s="3">
        <f ca="1">Fréttatilkynning!K18</f>
        <v>-89524</v>
      </c>
      <c r="L18" s="32"/>
      <c r="M18" s="32"/>
    </row>
    <row r="19" spans="1:13">
      <c r="A19" s="12" t="s">
        <v>40</v>
      </c>
      <c r="C19" s="4">
        <f ca="1">Fréttatilkynning!C19</f>
        <v>-7006517</v>
      </c>
      <c r="E19" s="4">
        <f ca="1">Fréttatilkynning!E19</f>
        <v>1990994</v>
      </c>
      <c r="F19" s="32"/>
      <c r="G19" s="4">
        <f ca="1">Fréttatilkynning!G19</f>
        <v>-4337190</v>
      </c>
      <c r="H19" s="32"/>
      <c r="I19" s="4">
        <f ca="1">Fréttatilkynning!I19</f>
        <v>4267711</v>
      </c>
      <c r="J19" s="32"/>
      <c r="K19" s="4">
        <f ca="1">Fréttatilkynning!K19</f>
        <v>3859822</v>
      </c>
      <c r="L19" s="32"/>
      <c r="M19" s="32"/>
    </row>
    <row r="20" spans="1:13">
      <c r="A20" s="12" t="s">
        <v>41</v>
      </c>
      <c r="C20" s="4">
        <f ca="1">Fréttatilkynning!C20</f>
        <v>582998</v>
      </c>
      <c r="E20" s="4">
        <f ca="1">Fréttatilkynning!E20</f>
        <v>-304933</v>
      </c>
      <c r="F20" s="32"/>
      <c r="G20" s="4">
        <f ca="1">Fréttatilkynning!G20</f>
        <v>777461</v>
      </c>
      <c r="H20" s="32"/>
      <c r="I20" s="4">
        <f ca="1">Fréttatilkynning!I20</f>
        <v>-235622</v>
      </c>
      <c r="J20" s="32"/>
      <c r="K20" s="4">
        <f ca="1">Fréttatilkynning!K20</f>
        <v>-768755</v>
      </c>
      <c r="L20" s="32"/>
      <c r="M20" s="32"/>
    </row>
    <row r="21" spans="1:13">
      <c r="A21" s="12" t="s">
        <v>53</v>
      </c>
      <c r="C21" s="4">
        <f ca="1">Fréttatilkynning!C21</f>
        <v>0</v>
      </c>
      <c r="E21" s="4">
        <f ca="1">Fréttatilkynning!E21</f>
        <v>1395755</v>
      </c>
      <c r="F21" s="32"/>
      <c r="G21" s="4">
        <f ca="1">Fréttatilkynning!G21</f>
        <v>0</v>
      </c>
      <c r="H21" s="32"/>
      <c r="I21" s="4">
        <f ca="1">Fréttatilkynning!I21</f>
        <v>0</v>
      </c>
      <c r="J21" s="32"/>
      <c r="K21" s="4">
        <f ca="1">Fréttatilkynning!K21</f>
        <v>0</v>
      </c>
      <c r="L21" s="32"/>
      <c r="M21" s="32"/>
    </row>
    <row r="22" spans="1:13" ht="13.5" thickBot="1">
      <c r="A22" s="12" t="s">
        <v>42</v>
      </c>
      <c r="C22" s="5">
        <f>SUM(C19:C21)</f>
        <v>-6423519</v>
      </c>
      <c r="E22" s="5">
        <f>SUM(E19:E21)</f>
        <v>3081816</v>
      </c>
      <c r="F22" s="32"/>
      <c r="G22" s="5">
        <f>SUM(G19:G20)</f>
        <v>-3559729</v>
      </c>
      <c r="H22" s="32"/>
      <c r="I22" s="5">
        <f>SUM(I19:I20)</f>
        <v>4032089</v>
      </c>
      <c r="J22" s="32"/>
      <c r="K22" s="5">
        <f>SUM(K19:K20)</f>
        <v>3091067</v>
      </c>
      <c r="L22" s="32"/>
      <c r="M22" s="32"/>
    </row>
    <row r="23" spans="1:13" ht="15" thickTop="1">
      <c r="A23" s="12"/>
      <c r="C23" s="4"/>
      <c r="E23" s="4"/>
      <c r="F23" s="32"/>
      <c r="G23" s="13"/>
      <c r="H23" s="33"/>
      <c r="I23" s="4"/>
      <c r="J23" s="33"/>
      <c r="K23" s="13"/>
      <c r="L23" s="36"/>
      <c r="M23" s="36"/>
    </row>
    <row r="24" spans="1:13" ht="14.25">
      <c r="A24" s="12"/>
      <c r="C24" s="4"/>
      <c r="E24" s="4"/>
      <c r="F24" s="32"/>
      <c r="G24" s="13"/>
      <c r="H24" s="33"/>
      <c r="I24" s="4"/>
      <c r="J24" s="33"/>
      <c r="K24" s="13"/>
      <c r="L24" s="36"/>
      <c r="M24" s="36"/>
    </row>
    <row r="25" spans="1:13" ht="14.25">
      <c r="A25" s="12"/>
      <c r="C25" s="4"/>
      <c r="E25" s="4"/>
      <c r="F25" s="32"/>
      <c r="G25" s="14"/>
      <c r="H25" s="33"/>
      <c r="I25" s="4"/>
      <c r="J25" s="33"/>
      <c r="K25" s="14"/>
      <c r="L25" s="37"/>
      <c r="M25" s="37"/>
    </row>
    <row r="26" spans="1:13" ht="14.25">
      <c r="A26" s="10" t="s">
        <v>44</v>
      </c>
      <c r="C26" s="17">
        <v>39813</v>
      </c>
      <c r="E26" s="17">
        <v>39447</v>
      </c>
      <c r="F26" s="40"/>
      <c r="G26" s="17">
        <v>39082</v>
      </c>
      <c r="H26" s="34"/>
      <c r="I26" s="17">
        <v>38717</v>
      </c>
      <c r="J26" s="31"/>
      <c r="K26" s="17">
        <v>38352</v>
      </c>
      <c r="L26" s="20"/>
      <c r="M26" s="20"/>
    </row>
    <row r="27" spans="1:13">
      <c r="A27" s="16" t="s">
        <v>8</v>
      </c>
      <c r="C27" s="4">
        <f ca="1">Fréttatilkynning!C26</f>
        <v>88986205</v>
      </c>
      <c r="E27" s="4">
        <f ca="1">Fréttatilkynning!E26</f>
        <v>85045587</v>
      </c>
      <c r="F27" s="32"/>
      <c r="G27" s="4">
        <f ca="1">Fréttatilkynning!G26</f>
        <v>81099461</v>
      </c>
      <c r="H27" s="32"/>
      <c r="I27" s="4">
        <f ca="1">Fréttatilkynning!I26</f>
        <v>78016978</v>
      </c>
      <c r="J27" s="32"/>
      <c r="K27" s="4">
        <f ca="1">Fréttatilkynning!K26</f>
        <v>20783266</v>
      </c>
      <c r="L27" s="32"/>
      <c r="M27" s="32"/>
    </row>
    <row r="28" spans="1:13">
      <c r="A28" s="16" t="s">
        <v>7</v>
      </c>
      <c r="C28" s="4">
        <f ca="1">Fréttatilkynning!C27</f>
        <v>39670884</v>
      </c>
      <c r="E28" s="4">
        <f ca="1">Fréttatilkynning!E27</f>
        <v>12595470</v>
      </c>
      <c r="F28" s="32"/>
      <c r="G28" s="4">
        <f ca="1">Fréttatilkynning!G27</f>
        <v>7807277</v>
      </c>
      <c r="H28" s="32"/>
      <c r="I28" s="4">
        <f ca="1">Fréttatilkynning!I27</f>
        <v>5238426</v>
      </c>
      <c r="J28" s="32"/>
      <c r="K28" s="4">
        <f ca="1">Fréttatilkynning!K27</f>
        <v>8408365</v>
      </c>
      <c r="L28" s="32"/>
      <c r="M28" s="32"/>
    </row>
    <row r="29" spans="1:13" ht="13.5" thickBot="1">
      <c r="A29" s="7" t="s">
        <v>45</v>
      </c>
      <c r="C29" s="5">
        <f ca="1">SUM(C27:C28)</f>
        <v>128657089</v>
      </c>
      <c r="E29" s="5">
        <f ca="1">SUM(E27:E28)</f>
        <v>97641057</v>
      </c>
      <c r="F29" s="32"/>
      <c r="G29" s="5">
        <f ca="1">SUM(G27:G28)</f>
        <v>88906738</v>
      </c>
      <c r="H29" s="32"/>
      <c r="I29" s="5">
        <f ca="1">SUM(I27:I28)</f>
        <v>83255404</v>
      </c>
      <c r="J29" s="32"/>
      <c r="K29" s="5">
        <f ca="1">SUM(K27:K28)</f>
        <v>29191631</v>
      </c>
      <c r="L29" s="32"/>
      <c r="M29" s="32"/>
    </row>
    <row r="30" spans="1:13" ht="15" thickTop="1">
      <c r="A30" s="16"/>
      <c r="C30" s="4"/>
      <c r="E30" s="4"/>
      <c r="F30" s="32"/>
      <c r="G30" s="15"/>
      <c r="H30" s="33"/>
      <c r="I30" s="4"/>
      <c r="J30" s="33"/>
      <c r="K30" s="15"/>
      <c r="L30" s="37"/>
      <c r="M30" s="37"/>
    </row>
    <row r="31" spans="1:13">
      <c r="A31" s="16" t="s">
        <v>9</v>
      </c>
      <c r="C31" s="4">
        <f ca="1">Fréttatilkynning!C30</f>
        <v>36547217</v>
      </c>
      <c r="E31" s="4">
        <f ca="1">Fréttatilkynning!E30</f>
        <v>32756554</v>
      </c>
      <c r="F31" s="32"/>
      <c r="G31" s="4">
        <f ca="1">Fréttatilkynning!G30</f>
        <v>29446873</v>
      </c>
      <c r="H31" s="32"/>
      <c r="I31" s="4">
        <f ca="1">Fréttatilkynning!I30</f>
        <v>32801052</v>
      </c>
      <c r="J31" s="32"/>
      <c r="K31" s="4">
        <f ca="1">Fréttatilkynning!K30</f>
        <v>17500543</v>
      </c>
      <c r="L31" s="32"/>
      <c r="M31" s="32"/>
    </row>
    <row r="32" spans="1:13">
      <c r="A32" s="16" t="s">
        <v>10</v>
      </c>
      <c r="C32" s="4">
        <f ca="1">Fréttatilkynning!C31</f>
        <v>77610508</v>
      </c>
      <c r="E32" s="4">
        <f ca="1">Fréttatilkynning!E31</f>
        <v>50739860</v>
      </c>
      <c r="F32" s="32"/>
      <c r="G32" s="4">
        <f ca="1">Fréttatilkynning!G31</f>
        <v>50903244</v>
      </c>
      <c r="H32" s="32"/>
      <c r="I32" s="4">
        <f ca="1">Fréttatilkynning!I31</f>
        <v>44601880</v>
      </c>
      <c r="J32" s="32"/>
      <c r="K32" s="4">
        <f ca="1">Fréttatilkynning!K31</f>
        <v>4755474</v>
      </c>
      <c r="L32" s="32"/>
      <c r="M32" s="32"/>
    </row>
    <row r="33" spans="1:13">
      <c r="A33" s="16" t="s">
        <v>11</v>
      </c>
      <c r="C33" s="4">
        <f ca="1">Fréttatilkynning!C32</f>
        <v>14499364</v>
      </c>
      <c r="E33" s="4">
        <f ca="1">Fréttatilkynning!E32</f>
        <v>14144400</v>
      </c>
      <c r="F33" s="32"/>
      <c r="G33" s="4">
        <f ca="1">Fréttatilkynning!G32</f>
        <v>8556621</v>
      </c>
      <c r="H33" s="32"/>
      <c r="I33" s="4">
        <f ca="1">Fréttatilkynning!I32</f>
        <v>5852472</v>
      </c>
      <c r="J33" s="32"/>
      <c r="K33" s="4">
        <f ca="1">Fréttatilkynning!K32</f>
        <v>6935614</v>
      </c>
      <c r="L33" s="32"/>
      <c r="M33" s="32"/>
    </row>
    <row r="34" spans="1:13" ht="13.5" thickBot="1">
      <c r="A34" s="7" t="s">
        <v>12</v>
      </c>
      <c r="C34" s="5">
        <f>SUM(C31:C33)</f>
        <v>128657089</v>
      </c>
      <c r="E34" s="5">
        <f>SUM(E31:E33)</f>
        <v>97640814</v>
      </c>
      <c r="F34" s="32"/>
      <c r="G34" s="5">
        <f>SUM(G31:G33)</f>
        <v>88906738</v>
      </c>
      <c r="H34" s="32"/>
      <c r="I34" s="5">
        <f>SUM(I31:I33)</f>
        <v>83255404</v>
      </c>
      <c r="J34" s="32"/>
      <c r="K34" s="5">
        <f>SUM(K31:K33)</f>
        <v>29191631</v>
      </c>
      <c r="L34" s="32"/>
      <c r="M34" s="32"/>
    </row>
    <row r="35" spans="1:13" ht="13.5" thickTop="1"/>
    <row r="38" spans="1:13" ht="14.25">
      <c r="A38" s="10" t="s">
        <v>48</v>
      </c>
      <c r="C38" s="17"/>
      <c r="E38" s="17"/>
      <c r="F38" s="40"/>
      <c r="G38" s="17"/>
      <c r="H38" s="34"/>
      <c r="I38" s="17"/>
      <c r="J38" s="31"/>
      <c r="K38" s="17"/>
      <c r="L38" s="20"/>
      <c r="M38" s="20"/>
    </row>
    <row r="39" spans="1:13" ht="14.25">
      <c r="A39" s="16" t="s">
        <v>16</v>
      </c>
      <c r="C39" s="4">
        <f ca="1">Fréttatilkynning!C38</f>
        <v>8965965</v>
      </c>
      <c r="E39" s="4">
        <f ca="1">Fréttatilkynning!E38</f>
        <v>9493092</v>
      </c>
      <c r="F39" s="32"/>
      <c r="G39" s="4">
        <f ca="1">Fréttatilkynning!G38</f>
        <v>8442719</v>
      </c>
      <c r="H39" s="32"/>
      <c r="I39" s="4">
        <f ca="1">Fréttatilkynning!I38</f>
        <v>7453642</v>
      </c>
      <c r="J39" s="31"/>
      <c r="K39" s="4">
        <f ca="1">Fréttatilkynning!K38</f>
        <v>7523218</v>
      </c>
      <c r="L39" s="20"/>
      <c r="M39" s="20"/>
    </row>
    <row r="40" spans="1:13">
      <c r="A40" s="16" t="s">
        <v>50</v>
      </c>
      <c r="C40" s="24">
        <f ca="1">Fréttatilkynning!C39</f>
        <v>0.22626088001492126</v>
      </c>
      <c r="E40" s="24">
        <f ca="1">Fréttatilkynning!E39</f>
        <v>0.28458413990456016</v>
      </c>
      <c r="F40" s="41"/>
      <c r="G40" s="24">
        <f ca="1">Fréttatilkynning!G39</f>
        <v>0.33376842349953389</v>
      </c>
      <c r="H40" s="35"/>
      <c r="I40" s="24">
        <f ca="1">Fréttatilkynning!I39</f>
        <v>0.33816505207102698</v>
      </c>
      <c r="J40" s="35"/>
      <c r="K40" s="24">
        <f ca="1">Fréttatilkynning!K39</f>
        <v>0.36844113707542714</v>
      </c>
      <c r="L40" s="35"/>
      <c r="M40" s="35"/>
    </row>
    <row r="41" spans="1:13">
      <c r="A41" s="16" t="s">
        <v>17</v>
      </c>
      <c r="C41" s="24">
        <f ca="1">Fréttatilkynning!C40</f>
        <v>6.5919873305525636E-2</v>
      </c>
      <c r="E41" s="24">
        <f ca="1">Fréttatilkynning!E40</f>
        <v>0.15861573356419609</v>
      </c>
      <c r="F41" s="41"/>
      <c r="G41" s="24">
        <f ca="1">Fréttatilkynning!G40</f>
        <v>0.1820710223386785</v>
      </c>
      <c r="H41" s="35"/>
      <c r="I41" s="24">
        <f ca="1">Fréttatilkynning!I40</f>
        <v>0.16361155663570315</v>
      </c>
      <c r="J41" s="35"/>
      <c r="K41" s="24">
        <f ca="1">Fréttatilkynning!K40</f>
        <v>0.16840636562425773</v>
      </c>
      <c r="L41" s="35"/>
      <c r="M41" s="35"/>
    </row>
    <row r="42" spans="1:13">
      <c r="A42" s="16" t="s">
        <v>14</v>
      </c>
      <c r="C42" s="4">
        <f ca="1">Fréttatilkynning!C41</f>
        <v>10101895</v>
      </c>
      <c r="E42" s="4">
        <f ca="1">Fréttatilkynning!E41</f>
        <v>9014477</v>
      </c>
      <c r="F42" s="32"/>
      <c r="G42" s="4">
        <f ca="1">Fréttatilkynning!G41</f>
        <v>8654280</v>
      </c>
      <c r="H42" s="32"/>
      <c r="I42" s="4">
        <f ca="1">Fréttatilkynning!I41</f>
        <v>8178099</v>
      </c>
      <c r="J42" s="32"/>
      <c r="K42" s="4">
        <f ca="1">Fréttatilkynning!K41</f>
        <v>6876426</v>
      </c>
      <c r="L42" s="32"/>
      <c r="M42" s="32"/>
    </row>
    <row r="43" spans="1:13">
      <c r="A43" s="16" t="s">
        <v>15</v>
      </c>
      <c r="C43" s="24">
        <f ca="1">Fréttatilkynning!C42</f>
        <v>0.25492667576979533</v>
      </c>
      <c r="E43" s="24">
        <f ca="1">Fréttatilkynning!E42</f>
        <v>0.27023620794304321</v>
      </c>
      <c r="F43" s="41"/>
      <c r="G43" s="24">
        <f ca="1">Fréttatilkynning!G42</f>
        <v>0.34213212498527384</v>
      </c>
      <c r="H43" s="35"/>
      <c r="I43" s="24">
        <f ca="1">Fréttatilkynning!I42</f>
        <v>0.37103301636663172</v>
      </c>
      <c r="J43" s="35"/>
      <c r="K43" s="24">
        <f ca="1">Fréttatilkynning!K42</f>
        <v>0.33676522658987562</v>
      </c>
      <c r="L43" s="35"/>
      <c r="M43" s="35"/>
    </row>
    <row r="44" spans="1:13">
      <c r="A44" s="16" t="s">
        <v>13</v>
      </c>
      <c r="C44" s="24">
        <f ca="1">Fréttatilkynning!C43</f>
        <v>0.28406687329914637</v>
      </c>
      <c r="E44" s="24">
        <f ca="1">Fréttatilkynning!E43</f>
        <v>0.33547930559580075</v>
      </c>
      <c r="F44" s="41"/>
      <c r="G44" s="24">
        <f ca="1">Fréttatilkynning!G43</f>
        <v>0.33121081329066421</v>
      </c>
      <c r="H44" s="35"/>
      <c r="I44" s="24">
        <f ca="1">Fréttatilkynning!I43</f>
        <v>0.39398105617264195</v>
      </c>
      <c r="J44" s="35"/>
      <c r="K44" s="24">
        <f ca="1">Fréttatilkynning!K43</f>
        <v>0.59950548840522133</v>
      </c>
      <c r="L44" s="35"/>
      <c r="M44" s="35"/>
    </row>
    <row r="46" spans="1:13">
      <c r="C46" s="24"/>
      <c r="E46" s="24"/>
      <c r="F46" s="41"/>
      <c r="G46" s="24"/>
    </row>
    <row r="47" spans="1:13">
      <c r="A47" s="2" t="s">
        <v>59</v>
      </c>
    </row>
  </sheetData>
  <mergeCells count="1">
    <mergeCell ref="K7:L7"/>
  </mergeCells>
  <phoneticPr fontId="32" type="noConversion"/>
  <pageMargins left="0.75" right="0.75" top="0.63" bottom="1" header="0.5" footer="0.5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Fréttatilkynning</vt:lpstr>
      <vt:lpstr>Fréttatilkynning enska</vt:lpstr>
    </vt:vector>
  </TitlesOfParts>
  <Company>Síminn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Ásta Nína</dc:creator>
  <cp:lastModifiedBy>gunj</cp:lastModifiedBy>
  <cp:lastPrinted>2008-02-01T03:45:40Z</cp:lastPrinted>
  <dcterms:created xsi:type="dcterms:W3CDTF">2006-08-23T09:52:38Z</dcterms:created>
  <dcterms:modified xsi:type="dcterms:W3CDTF">2009-04-22T08:49:59Z</dcterms:modified>
</cp:coreProperties>
</file>